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syafuku\05 障がいサービス係\グループホーム補助金\R7\運営費補助\04 実績報告\"/>
    </mc:Choice>
  </mc:AlternateContent>
  <xr:revisionPtr revIDLastSave="0" documentId="13_ncr:1_{F436CD5B-4A82-441B-A910-968582F34037}" xr6:coauthVersionLast="47" xr6:coauthVersionMax="47" xr10:uidLastSave="{00000000-0000-0000-0000-000000000000}"/>
  <bookViews>
    <workbookView xWindow="-120" yWindow="-120" windowWidth="20730" windowHeight="11040" activeTab="1" xr2:uid="{32273D33-BC0D-4E5A-90CC-517087309445}"/>
  </bookViews>
  <sheets>
    <sheet name="手順" sheetId="25" r:id="rId1"/>
    <sheet name="実績報告書" sheetId="3" r:id="rId2"/>
    <sheet name="実績報告書 (記載例)" sheetId="28" r:id="rId3"/>
    <sheet name="精算書" sheetId="1" r:id="rId4"/>
    <sheet name="精算書 (記載例)" sheetId="31" r:id="rId5"/>
    <sheet name="利用者毎" sheetId="14" r:id="rId6"/>
    <sheet name="利用者毎(記載例)" sheetId="23" r:id="rId7"/>
    <sheet name="決算書" sheetId="11" r:id="rId8"/>
    <sheet name="決算書(記載例)" sheetId="17" r:id="rId9"/>
    <sheet name="実績報告書 (数式なし)" sheetId="32" r:id="rId10"/>
    <sheet name="精算書 (数式なし)" sheetId="33" r:id="rId11"/>
    <sheet name="利用者毎 (数式なし)" sheetId="34" r:id="rId12"/>
    <sheet name="決算書 (数式なし)" sheetId="35" r:id="rId13"/>
    <sheet name="区分" sheetId="2" state="hidden" r:id="rId14"/>
    <sheet name="区分 (2)" sheetId="29" state="hidden" r:id="rId15"/>
  </sheets>
  <definedNames>
    <definedName name="_xlnm.Print_Area" localSheetId="7">決算書!$A$1:$E$42</definedName>
    <definedName name="_xlnm.Print_Area" localSheetId="12">'決算書 (数式なし)'!$A$1:$E$42</definedName>
    <definedName name="_xlnm.Print_Area" localSheetId="8">'決算書(記載例)'!$A$1:$E$42</definedName>
    <definedName name="_xlnm.Print_Area" localSheetId="1">実績報告書!$A$1:$M$25</definedName>
    <definedName name="_xlnm.Print_Area" localSheetId="2">'実績報告書 (記載例)'!$A$1:$M$25</definedName>
    <definedName name="_xlnm.Print_Area" localSheetId="9">'実績報告書 (数式なし)'!$A$1:$M$25</definedName>
    <definedName name="_xlnm.Print_Area" localSheetId="3">IF(精算書!$B$9&lt;11,精算書10人まで,精算書11人以上)</definedName>
    <definedName name="_xlnm.Print_Area" localSheetId="4">IF('精算書 (記載例)'!$B$9&lt;11,'精算書 (記載例)'!精算書10人まで,'精算書 (記載例)'!精算書11人以上)</definedName>
    <definedName name="_xlnm.Print_Area" localSheetId="10">IF('精算書 (数式なし)'!$B$9&lt;11,精算書10人まで,精算書11人以上)</definedName>
    <definedName name="_xlnm.Print_Area" localSheetId="5">利用者毎!$A$1:$L$341</definedName>
    <definedName name="_xlnm.Print_Area" localSheetId="11">'利用者毎 (数式なし)'!$A$1:$L$341</definedName>
    <definedName name="_xlnm.Print_Area" localSheetId="6">'利用者毎(記載例)'!$A$1:$L$52</definedName>
    <definedName name="精算書10人まで" localSheetId="4">'精算書 (記載例)'!$A$1:$M$28</definedName>
    <definedName name="精算書10人まで">精算書!$A$1:$M$28</definedName>
    <definedName name="精算書11人以上" localSheetId="4">'精算書 (記載例)'!$A$1:$M$57</definedName>
    <definedName name="精算書11人以上">精算書!$A$1:$M$57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34" l="1"/>
  <c r="A37" i="34" s="1"/>
  <c r="T51" i="33"/>
  <c r="S51" i="33"/>
  <c r="R51" i="33"/>
  <c r="Q51" i="33"/>
  <c r="P51" i="33"/>
  <c r="O51" i="33"/>
  <c r="R50" i="33"/>
  <c r="Q50" i="33"/>
  <c r="P50" i="33"/>
  <c r="O50" i="33"/>
  <c r="S50" i="33" s="1"/>
  <c r="T50" i="33" s="1"/>
  <c r="R49" i="33"/>
  <c r="Q49" i="33"/>
  <c r="P49" i="33"/>
  <c r="O49" i="33"/>
  <c r="S49" i="33" s="1"/>
  <c r="T49" i="33" s="1"/>
  <c r="R48" i="33"/>
  <c r="Q48" i="33"/>
  <c r="P48" i="33"/>
  <c r="O48" i="33"/>
  <c r="S48" i="33" s="1"/>
  <c r="T48" i="33" s="1"/>
  <c r="R47" i="33"/>
  <c r="Q47" i="33"/>
  <c r="P47" i="33"/>
  <c r="S47" i="33" s="1"/>
  <c r="T47" i="33" s="1"/>
  <c r="O47" i="33"/>
  <c r="R46" i="33"/>
  <c r="Q46" i="33"/>
  <c r="S46" i="33" s="1"/>
  <c r="T46" i="33" s="1"/>
  <c r="P46" i="33"/>
  <c r="O46" i="33"/>
  <c r="S45" i="33"/>
  <c r="T45" i="33" s="1"/>
  <c r="R45" i="33"/>
  <c r="Q45" i="33"/>
  <c r="P45" i="33"/>
  <c r="O45" i="33"/>
  <c r="S44" i="33"/>
  <c r="T44" i="33" s="1"/>
  <c r="R44" i="33"/>
  <c r="Q44" i="33"/>
  <c r="P44" i="33"/>
  <c r="O44" i="33"/>
  <c r="T43" i="33"/>
  <c r="S43" i="33"/>
  <c r="R43" i="33"/>
  <c r="Q43" i="33"/>
  <c r="P43" i="33"/>
  <c r="O43" i="33"/>
  <c r="R42" i="33"/>
  <c r="Q42" i="33"/>
  <c r="P42" i="33"/>
  <c r="O42" i="33"/>
  <c r="S42" i="33" s="1"/>
  <c r="T42" i="33" s="1"/>
  <c r="R23" i="33"/>
  <c r="S23" i="33" s="1"/>
  <c r="T23" i="33" s="1"/>
  <c r="Q23" i="33"/>
  <c r="P23" i="33"/>
  <c r="O23" i="33"/>
  <c r="T22" i="33"/>
  <c r="S22" i="33"/>
  <c r="R22" i="33"/>
  <c r="Q22" i="33"/>
  <c r="P22" i="33"/>
  <c r="O22" i="33"/>
  <c r="T21" i="33"/>
  <c r="S21" i="33"/>
  <c r="R21" i="33"/>
  <c r="Q21" i="33"/>
  <c r="P21" i="33"/>
  <c r="O21" i="33"/>
  <c r="R20" i="33"/>
  <c r="Q20" i="33"/>
  <c r="P20" i="33"/>
  <c r="O20" i="33"/>
  <c r="S20" i="33" s="1"/>
  <c r="T20" i="33" s="1"/>
  <c r="R19" i="33"/>
  <c r="Q19" i="33"/>
  <c r="P19" i="33"/>
  <c r="O19" i="33"/>
  <c r="S19" i="33" s="1"/>
  <c r="T19" i="33" s="1"/>
  <c r="R18" i="33"/>
  <c r="Q18" i="33"/>
  <c r="P18" i="33"/>
  <c r="O18" i="33"/>
  <c r="S18" i="33" s="1"/>
  <c r="T18" i="33" s="1"/>
  <c r="R17" i="33"/>
  <c r="Q17" i="33"/>
  <c r="P17" i="33"/>
  <c r="O17" i="33"/>
  <c r="R16" i="33"/>
  <c r="Q16" i="33"/>
  <c r="S16" i="33" s="1"/>
  <c r="T16" i="33" s="1"/>
  <c r="P16" i="33"/>
  <c r="O16" i="33"/>
  <c r="R15" i="33"/>
  <c r="S15" i="33" s="1"/>
  <c r="T15" i="33" s="1"/>
  <c r="Q15" i="33"/>
  <c r="P15" i="33"/>
  <c r="O15" i="33"/>
  <c r="T14" i="33"/>
  <c r="S14" i="33"/>
  <c r="R14" i="33"/>
  <c r="Q14" i="33"/>
  <c r="P14" i="33"/>
  <c r="O14" i="33"/>
  <c r="A54" i="34" l="1"/>
  <c r="S17" i="33"/>
  <c r="T17" i="33" s="1"/>
  <c r="A71" i="34" l="1"/>
  <c r="A88" i="34" l="1"/>
  <c r="A105" i="34" l="1"/>
  <c r="A122" i="34" l="1"/>
  <c r="A139" i="34" l="1"/>
  <c r="A156" i="34" l="1"/>
  <c r="A173" i="34" l="1"/>
  <c r="A190" i="34" l="1"/>
  <c r="A207" i="34" l="1"/>
  <c r="A224" i="34" l="1"/>
  <c r="A241" i="34" l="1"/>
  <c r="A258" i="34" l="1"/>
  <c r="A275" i="34" l="1"/>
  <c r="A292" i="34" l="1"/>
  <c r="A309" i="34" l="1"/>
  <c r="A326" i="34" l="1"/>
  <c r="G37" i="23" l="1"/>
  <c r="G20" i="23"/>
  <c r="J330" i="14"/>
  <c r="J332" i="14"/>
  <c r="J333" i="14"/>
  <c r="J334" i="14"/>
  <c r="J335" i="14"/>
  <c r="J336" i="14"/>
  <c r="J337" i="14"/>
  <c r="J338" i="14"/>
  <c r="J339" i="14"/>
  <c r="J340" i="14"/>
  <c r="G326" i="14"/>
  <c r="G309" i="14"/>
  <c r="G292" i="14"/>
  <c r="G275" i="14"/>
  <c r="G258" i="14"/>
  <c r="G241" i="14"/>
  <c r="G224" i="14"/>
  <c r="G207" i="14"/>
  <c r="G190" i="14"/>
  <c r="G173" i="14"/>
  <c r="G156" i="14"/>
  <c r="G139" i="14"/>
  <c r="G122" i="14"/>
  <c r="G105" i="14"/>
  <c r="G88" i="14"/>
  <c r="G71" i="14"/>
  <c r="G54" i="14"/>
  <c r="G3" i="23"/>
  <c r="G3" i="14"/>
  <c r="D42" i="17" l="1"/>
  <c r="D41" i="17"/>
  <c r="C9" i="31"/>
  <c r="H9" i="31" s="1"/>
  <c r="K3" i="31"/>
  <c r="K31" i="31" s="1"/>
  <c r="L52" i="31"/>
  <c r="S51" i="31"/>
  <c r="T51" i="31" s="1"/>
  <c r="J51" i="31" s="1"/>
  <c r="K51" i="31" s="1"/>
  <c r="M51" i="31" s="1"/>
  <c r="R51" i="31"/>
  <c r="Q51" i="31"/>
  <c r="P51" i="31"/>
  <c r="O51" i="31"/>
  <c r="R50" i="31"/>
  <c r="Q50" i="31"/>
  <c r="P50" i="31"/>
  <c r="S50" i="31" s="1"/>
  <c r="T50" i="31" s="1"/>
  <c r="J50" i="31" s="1"/>
  <c r="K50" i="31" s="1"/>
  <c r="M50" i="31" s="1"/>
  <c r="O50" i="31"/>
  <c r="R49" i="31"/>
  <c r="Q49" i="31"/>
  <c r="P49" i="31"/>
  <c r="O49" i="31"/>
  <c r="S49" i="31" s="1"/>
  <c r="T49" i="31" s="1"/>
  <c r="J49" i="31" s="1"/>
  <c r="K49" i="31" s="1"/>
  <c r="M49" i="31" s="1"/>
  <c r="R48" i="31"/>
  <c r="Q48" i="31"/>
  <c r="P48" i="31"/>
  <c r="O48" i="31"/>
  <c r="S48" i="31" s="1"/>
  <c r="T48" i="31" s="1"/>
  <c r="J48" i="31" s="1"/>
  <c r="K48" i="31" s="1"/>
  <c r="M48" i="31" s="1"/>
  <c r="R47" i="31"/>
  <c r="Q47" i="31"/>
  <c r="P47" i="31"/>
  <c r="O47" i="31"/>
  <c r="S47" i="31" s="1"/>
  <c r="T47" i="31" s="1"/>
  <c r="J47" i="31" s="1"/>
  <c r="K47" i="31" s="1"/>
  <c r="M47" i="31" s="1"/>
  <c r="R46" i="31"/>
  <c r="Q46" i="31"/>
  <c r="P46" i="31"/>
  <c r="S46" i="31" s="1"/>
  <c r="T46" i="31" s="1"/>
  <c r="J46" i="31" s="1"/>
  <c r="K46" i="31" s="1"/>
  <c r="M46" i="31" s="1"/>
  <c r="O46" i="31"/>
  <c r="R45" i="31"/>
  <c r="Q45" i="31"/>
  <c r="S45" i="31" s="1"/>
  <c r="T45" i="31" s="1"/>
  <c r="J45" i="31" s="1"/>
  <c r="K45" i="31" s="1"/>
  <c r="M45" i="31" s="1"/>
  <c r="P45" i="31"/>
  <c r="O45" i="31"/>
  <c r="R44" i="31"/>
  <c r="S44" i="31" s="1"/>
  <c r="T44" i="31" s="1"/>
  <c r="J44" i="31" s="1"/>
  <c r="K44" i="31" s="1"/>
  <c r="M44" i="31" s="1"/>
  <c r="Q44" i="31"/>
  <c r="P44" i="31"/>
  <c r="O44" i="31"/>
  <c r="R43" i="31"/>
  <c r="S43" i="31" s="1"/>
  <c r="T43" i="31" s="1"/>
  <c r="J43" i="31" s="1"/>
  <c r="K43" i="31" s="1"/>
  <c r="M43" i="31" s="1"/>
  <c r="Q43" i="31"/>
  <c r="P43" i="31"/>
  <c r="O43" i="31"/>
  <c r="S42" i="31"/>
  <c r="T42" i="31" s="1"/>
  <c r="J42" i="31" s="1"/>
  <c r="K42" i="31" s="1"/>
  <c r="R42" i="31"/>
  <c r="Q42" i="31"/>
  <c r="P42" i="31"/>
  <c r="O42" i="31"/>
  <c r="L24" i="31"/>
  <c r="L53" i="31" s="1"/>
  <c r="R23" i="31"/>
  <c r="Q23" i="31"/>
  <c r="P23" i="31"/>
  <c r="S23" i="31" s="1"/>
  <c r="T23" i="31" s="1"/>
  <c r="J23" i="31" s="1"/>
  <c r="K23" i="31" s="1"/>
  <c r="M23" i="31" s="1"/>
  <c r="O23" i="31"/>
  <c r="R22" i="31"/>
  <c r="Q22" i="31"/>
  <c r="S22" i="31" s="1"/>
  <c r="T22" i="31" s="1"/>
  <c r="J22" i="31" s="1"/>
  <c r="K22" i="31" s="1"/>
  <c r="M22" i="31" s="1"/>
  <c r="P22" i="31"/>
  <c r="O22" i="31"/>
  <c r="R21" i="31"/>
  <c r="S21" i="31" s="1"/>
  <c r="T21" i="31" s="1"/>
  <c r="J21" i="31" s="1"/>
  <c r="K21" i="31" s="1"/>
  <c r="M21" i="31" s="1"/>
  <c r="Q21" i="31"/>
  <c r="P21" i="31"/>
  <c r="O21" i="31"/>
  <c r="S20" i="31"/>
  <c r="T20" i="31" s="1"/>
  <c r="J20" i="31" s="1"/>
  <c r="K20" i="31" s="1"/>
  <c r="M20" i="31" s="1"/>
  <c r="R20" i="31"/>
  <c r="Q20" i="31"/>
  <c r="P20" i="31"/>
  <c r="O20" i="31"/>
  <c r="R19" i="31"/>
  <c r="Q19" i="31"/>
  <c r="P19" i="31"/>
  <c r="O19" i="31"/>
  <c r="S19" i="31" s="1"/>
  <c r="T19" i="31" s="1"/>
  <c r="J19" i="31" s="1"/>
  <c r="K19" i="31" s="1"/>
  <c r="M19" i="31" s="1"/>
  <c r="R18" i="31"/>
  <c r="Q18" i="31"/>
  <c r="P18" i="31"/>
  <c r="O18" i="31"/>
  <c r="S18" i="31" s="1"/>
  <c r="T18" i="31" s="1"/>
  <c r="J18" i="31" s="1"/>
  <c r="K18" i="31" s="1"/>
  <c r="M18" i="31" s="1"/>
  <c r="R17" i="31"/>
  <c r="Q17" i="31"/>
  <c r="P17" i="31"/>
  <c r="O17" i="31"/>
  <c r="S17" i="31" s="1"/>
  <c r="T17" i="31" s="1"/>
  <c r="J17" i="31" s="1"/>
  <c r="K17" i="31" s="1"/>
  <c r="M17" i="31" s="1"/>
  <c r="R16" i="31"/>
  <c r="Q16" i="31"/>
  <c r="P16" i="31"/>
  <c r="O16" i="31"/>
  <c r="R15" i="31"/>
  <c r="Q15" i="31"/>
  <c r="P15" i="31"/>
  <c r="O15" i="31"/>
  <c r="R14" i="31"/>
  <c r="Q14" i="31"/>
  <c r="P14" i="31"/>
  <c r="O14" i="31"/>
  <c r="O43" i="1"/>
  <c r="P43" i="1"/>
  <c r="Q43" i="1"/>
  <c r="R43" i="1"/>
  <c r="O44" i="1"/>
  <c r="P44" i="1"/>
  <c r="Q44" i="1"/>
  <c r="R44" i="1"/>
  <c r="O45" i="1"/>
  <c r="P45" i="1"/>
  <c r="Q45" i="1"/>
  <c r="R45" i="1"/>
  <c r="O46" i="1"/>
  <c r="P46" i="1"/>
  <c r="Q46" i="1"/>
  <c r="R46" i="1"/>
  <c r="O47" i="1"/>
  <c r="P47" i="1"/>
  <c r="Q47" i="1"/>
  <c r="R47" i="1"/>
  <c r="O48" i="1"/>
  <c r="P48" i="1"/>
  <c r="Q48" i="1"/>
  <c r="R48" i="1"/>
  <c r="O49" i="1"/>
  <c r="P49" i="1"/>
  <c r="Q49" i="1"/>
  <c r="R49" i="1"/>
  <c r="O50" i="1"/>
  <c r="P50" i="1"/>
  <c r="Q50" i="1"/>
  <c r="R50" i="1"/>
  <c r="O51" i="1"/>
  <c r="P51" i="1"/>
  <c r="Q51" i="1"/>
  <c r="R51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O22" i="1"/>
  <c r="P22" i="1"/>
  <c r="Q22" i="1"/>
  <c r="R22" i="1"/>
  <c r="O23" i="1"/>
  <c r="P23" i="1"/>
  <c r="Q23" i="1"/>
  <c r="R23" i="1"/>
  <c r="O42" i="1"/>
  <c r="R42" i="1"/>
  <c r="Q42" i="1"/>
  <c r="P42" i="1"/>
  <c r="R14" i="1"/>
  <c r="Q14" i="1"/>
  <c r="O14" i="1"/>
  <c r="P14" i="1"/>
  <c r="H12" i="11"/>
  <c r="S50" i="1" l="1"/>
  <c r="T50" i="1" s="1"/>
  <c r="J50" i="1" s="1"/>
  <c r="J309" i="14" s="1"/>
  <c r="S16" i="31"/>
  <c r="T16" i="31" s="1"/>
  <c r="J16" i="31" s="1"/>
  <c r="K16" i="31" s="1"/>
  <c r="M16" i="31" s="1"/>
  <c r="S15" i="31"/>
  <c r="T15" i="31" s="1"/>
  <c r="J15" i="31" s="1"/>
  <c r="S14" i="31"/>
  <c r="T14" i="31" s="1"/>
  <c r="J14" i="31" s="1"/>
  <c r="K52" i="31"/>
  <c r="M42" i="31"/>
  <c r="M52" i="31" s="1"/>
  <c r="S47" i="1"/>
  <c r="T47" i="1" s="1"/>
  <c r="J47" i="1" s="1"/>
  <c r="J258" i="14" s="1"/>
  <c r="S43" i="1"/>
  <c r="T43" i="1" s="1"/>
  <c r="J43" i="1" s="1"/>
  <c r="J190" i="14" s="1"/>
  <c r="S46" i="1"/>
  <c r="T46" i="1" s="1"/>
  <c r="J46" i="1" s="1"/>
  <c r="J241" i="14" s="1"/>
  <c r="S51" i="1"/>
  <c r="T51" i="1" s="1"/>
  <c r="J51" i="1" s="1"/>
  <c r="J326" i="14" s="1"/>
  <c r="S44" i="1"/>
  <c r="T44" i="1" s="1"/>
  <c r="J44" i="1" s="1"/>
  <c r="J207" i="14" s="1"/>
  <c r="S48" i="1"/>
  <c r="T48" i="1" s="1"/>
  <c r="J48" i="1" s="1"/>
  <c r="J275" i="14" s="1"/>
  <c r="S45" i="1"/>
  <c r="T45" i="1" s="1"/>
  <c r="J45" i="1" s="1"/>
  <c r="J224" i="14" s="1"/>
  <c r="S49" i="1"/>
  <c r="T49" i="1" s="1"/>
  <c r="J49" i="1" s="1"/>
  <c r="J292" i="14" s="1"/>
  <c r="S42" i="1"/>
  <c r="T42" i="1" s="1"/>
  <c r="J42" i="1" s="1"/>
  <c r="J173" i="14" s="1"/>
  <c r="S22" i="1"/>
  <c r="T22" i="1" s="1"/>
  <c r="J22" i="1" s="1"/>
  <c r="J139" i="14" s="1"/>
  <c r="S23" i="1"/>
  <c r="T23" i="1" s="1"/>
  <c r="J23" i="1" s="1"/>
  <c r="J156" i="14" s="1"/>
  <c r="S20" i="1"/>
  <c r="T20" i="1" s="1"/>
  <c r="J20" i="1" s="1"/>
  <c r="J105" i="14" s="1"/>
  <c r="S21" i="1"/>
  <c r="T21" i="1" s="1"/>
  <c r="J21" i="1" s="1"/>
  <c r="J122" i="14" s="1"/>
  <c r="S19" i="1"/>
  <c r="T19" i="1" s="1"/>
  <c r="J19" i="1" s="1"/>
  <c r="J88" i="14" s="1"/>
  <c r="S18" i="1"/>
  <c r="T18" i="1" s="1"/>
  <c r="J18" i="1" s="1"/>
  <c r="J71" i="14" s="1"/>
  <c r="S17" i="1"/>
  <c r="T17" i="1" s="1"/>
  <c r="J17" i="1" s="1"/>
  <c r="J54" i="14" s="1"/>
  <c r="S16" i="1"/>
  <c r="T16" i="1" s="1"/>
  <c r="J16" i="1" s="1"/>
  <c r="J37" i="14" s="1"/>
  <c r="S15" i="1"/>
  <c r="T15" i="1" s="1"/>
  <c r="J15" i="1" s="1"/>
  <c r="J20" i="14" s="1"/>
  <c r="S14" i="1"/>
  <c r="T14" i="1" s="1"/>
  <c r="J14" i="1" s="1"/>
  <c r="J3" i="14" s="1"/>
  <c r="D12" i="11"/>
  <c r="L256" i="14"/>
  <c r="L154" i="14"/>
  <c r="K194" i="14" l="1"/>
  <c r="K202" i="14"/>
  <c r="K195" i="14"/>
  <c r="K203" i="14"/>
  <c r="K204" i="14"/>
  <c r="K197" i="14"/>
  <c r="K193" i="14"/>
  <c r="K198" i="14"/>
  <c r="K199" i="14"/>
  <c r="K200" i="14"/>
  <c r="K201" i="14"/>
  <c r="K196" i="14"/>
  <c r="K181" i="14"/>
  <c r="K183" i="14"/>
  <c r="K182" i="14"/>
  <c r="K184" i="14"/>
  <c r="K177" i="14"/>
  <c r="K185" i="14"/>
  <c r="K178" i="14"/>
  <c r="K186" i="14"/>
  <c r="K187" i="14"/>
  <c r="K179" i="14"/>
  <c r="K180" i="14"/>
  <c r="K176" i="14"/>
  <c r="K262" i="14"/>
  <c r="K270" i="14"/>
  <c r="K263" i="14"/>
  <c r="K271" i="14"/>
  <c r="K264" i="14"/>
  <c r="K265" i="14"/>
  <c r="K261" i="14"/>
  <c r="K266" i="14"/>
  <c r="K267" i="14"/>
  <c r="K268" i="14"/>
  <c r="K269" i="14"/>
  <c r="K272" i="14"/>
  <c r="K228" i="14"/>
  <c r="K236" i="14"/>
  <c r="K238" i="14"/>
  <c r="K229" i="14"/>
  <c r="K237" i="14"/>
  <c r="K230" i="14"/>
  <c r="K231" i="14"/>
  <c r="K227" i="14"/>
  <c r="K232" i="14"/>
  <c r="K233" i="14"/>
  <c r="K234" i="14"/>
  <c r="K235" i="14"/>
  <c r="K283" i="14"/>
  <c r="K285" i="14"/>
  <c r="K284" i="14"/>
  <c r="K286" i="14"/>
  <c r="K279" i="14"/>
  <c r="K287" i="14"/>
  <c r="K280" i="14"/>
  <c r="K288" i="14"/>
  <c r="K281" i="14"/>
  <c r="K289" i="14"/>
  <c r="K282" i="14"/>
  <c r="K278" i="14"/>
  <c r="K147" i="14"/>
  <c r="K148" i="14"/>
  <c r="K149" i="14"/>
  <c r="K150" i="14"/>
  <c r="K143" i="14"/>
  <c r="K151" i="14"/>
  <c r="K153" i="14"/>
  <c r="K144" i="14"/>
  <c r="K152" i="14"/>
  <c r="K145" i="14"/>
  <c r="K146" i="14"/>
  <c r="K142" i="14"/>
  <c r="K296" i="14"/>
  <c r="K304" i="14"/>
  <c r="K297" i="14"/>
  <c r="K305" i="14"/>
  <c r="K306" i="14"/>
  <c r="K299" i="14"/>
  <c r="K295" i="14"/>
  <c r="K300" i="14"/>
  <c r="K301" i="14"/>
  <c r="K302" i="14"/>
  <c r="K303" i="14"/>
  <c r="K298" i="14"/>
  <c r="K126" i="14"/>
  <c r="K134" i="14"/>
  <c r="K136" i="14"/>
  <c r="K127" i="14"/>
  <c r="K135" i="14"/>
  <c r="K129" i="14"/>
  <c r="K125" i="14"/>
  <c r="K130" i="14"/>
  <c r="K131" i="14"/>
  <c r="K132" i="14"/>
  <c r="K133" i="14"/>
  <c r="K128" i="14"/>
  <c r="K215" i="14"/>
  <c r="K216" i="14"/>
  <c r="K217" i="14"/>
  <c r="K218" i="14"/>
  <c r="K211" i="14"/>
  <c r="K219" i="14"/>
  <c r="K212" i="14"/>
  <c r="K220" i="14"/>
  <c r="K213" i="14"/>
  <c r="K221" i="14"/>
  <c r="K214" i="14"/>
  <c r="K210" i="14"/>
  <c r="K330" i="14"/>
  <c r="K338" i="14"/>
  <c r="K340" i="14"/>
  <c r="K339" i="14"/>
  <c r="K332" i="14"/>
  <c r="K333" i="14"/>
  <c r="K329" i="14"/>
  <c r="K334" i="14"/>
  <c r="K335" i="14"/>
  <c r="K336" i="14"/>
  <c r="K337" i="14"/>
  <c r="K160" i="14"/>
  <c r="K168" i="14"/>
  <c r="K162" i="14"/>
  <c r="K170" i="14"/>
  <c r="K161" i="14"/>
  <c r="K169" i="14"/>
  <c r="K163" i="14"/>
  <c r="K159" i="14"/>
  <c r="K164" i="14"/>
  <c r="K166" i="14"/>
  <c r="K165" i="14"/>
  <c r="K167" i="14"/>
  <c r="K249" i="14"/>
  <c r="K251" i="14"/>
  <c r="K250" i="14"/>
  <c r="K252" i="14"/>
  <c r="K245" i="14"/>
  <c r="K253" i="14"/>
  <c r="K246" i="14"/>
  <c r="K254" i="14"/>
  <c r="K247" i="14"/>
  <c r="K255" i="14"/>
  <c r="K248" i="14"/>
  <c r="K244" i="14"/>
  <c r="K317" i="14"/>
  <c r="K318" i="14"/>
  <c r="K320" i="14"/>
  <c r="K314" i="14"/>
  <c r="K321" i="14"/>
  <c r="K313" i="14"/>
  <c r="K322" i="14"/>
  <c r="K315" i="14"/>
  <c r="K323" i="14"/>
  <c r="K316" i="14"/>
  <c r="K312" i="14"/>
  <c r="K319" i="14"/>
  <c r="K14" i="31"/>
  <c r="M14" i="31" s="1"/>
  <c r="J3" i="23"/>
  <c r="J37" i="23"/>
  <c r="K15" i="31"/>
  <c r="M15" i="31" s="1"/>
  <c r="J20" i="23"/>
  <c r="D12" i="17"/>
  <c r="H12" i="17" s="1"/>
  <c r="L52" i="23"/>
  <c r="L35" i="23"/>
  <c r="L18" i="23"/>
  <c r="N7" i="23" s="1"/>
  <c r="L341" i="14"/>
  <c r="L324" i="14"/>
  <c r="L307" i="14"/>
  <c r="L290" i="14"/>
  <c r="L273" i="14"/>
  <c r="L239" i="14"/>
  <c r="L222" i="14"/>
  <c r="L205" i="14"/>
  <c r="L188" i="14"/>
  <c r="L171" i="14"/>
  <c r="L137" i="14"/>
  <c r="L120" i="14"/>
  <c r="L103" i="14"/>
  <c r="L86" i="14"/>
  <c r="L69" i="14"/>
  <c r="L52" i="14"/>
  <c r="L35" i="14"/>
  <c r="L18" i="14"/>
  <c r="N7" i="14" s="1"/>
  <c r="M24" i="31" l="1"/>
  <c r="M53" i="31" s="1"/>
  <c r="I9" i="31" s="1"/>
  <c r="K9" i="31" s="1"/>
  <c r="K24" i="31"/>
  <c r="K53" i="31" s="1"/>
  <c r="I40" i="23"/>
  <c r="J40" i="23" s="1"/>
  <c r="I41" i="23"/>
  <c r="J41" i="23"/>
  <c r="I42" i="23"/>
  <c r="J42" i="23" s="1"/>
  <c r="K42" i="23" s="1"/>
  <c r="I43" i="23"/>
  <c r="J43" i="23"/>
  <c r="K43" i="23" s="1"/>
  <c r="I44" i="23"/>
  <c r="J44" i="23" s="1"/>
  <c r="I45" i="23"/>
  <c r="J45" i="23"/>
  <c r="I46" i="23"/>
  <c r="J46" i="23" s="1"/>
  <c r="I47" i="23"/>
  <c r="J47" i="23"/>
  <c r="K47" i="23" s="1"/>
  <c r="I48" i="23"/>
  <c r="J48" i="23" s="1"/>
  <c r="K48" i="23" s="1"/>
  <c r="I49" i="23"/>
  <c r="J49" i="23"/>
  <c r="I50" i="23"/>
  <c r="J50" i="23" s="1"/>
  <c r="I51" i="23"/>
  <c r="J51" i="23"/>
  <c r="J298" i="14"/>
  <c r="J149" i="14"/>
  <c r="I340" i="14"/>
  <c r="I339" i="14"/>
  <c r="I338" i="14"/>
  <c r="I337" i="14"/>
  <c r="I336" i="14"/>
  <c r="I335" i="14"/>
  <c r="I334" i="14"/>
  <c r="I333" i="14"/>
  <c r="I332" i="14"/>
  <c r="I331" i="14"/>
  <c r="J331" i="14" s="1"/>
  <c r="K331" i="14" s="1"/>
  <c r="I330" i="14"/>
  <c r="I329" i="14"/>
  <c r="J329" i="14" s="1"/>
  <c r="I323" i="14"/>
  <c r="J323" i="14" s="1"/>
  <c r="I322" i="14"/>
  <c r="J322" i="14" s="1"/>
  <c r="I321" i="14"/>
  <c r="J321" i="14" s="1"/>
  <c r="I320" i="14"/>
  <c r="J320" i="14" s="1"/>
  <c r="I319" i="14"/>
  <c r="J319" i="14" s="1"/>
  <c r="I318" i="14"/>
  <c r="J318" i="14" s="1"/>
  <c r="I317" i="14"/>
  <c r="I316" i="14"/>
  <c r="J316" i="14" s="1"/>
  <c r="I315" i="14"/>
  <c r="J315" i="14" s="1"/>
  <c r="I314" i="14"/>
  <c r="J314" i="14" s="1"/>
  <c r="I313" i="14"/>
  <c r="J313" i="14" s="1"/>
  <c r="I312" i="14"/>
  <c r="J312" i="14" s="1"/>
  <c r="I306" i="14"/>
  <c r="J306" i="14" s="1"/>
  <c r="I305" i="14"/>
  <c r="J305" i="14" s="1"/>
  <c r="I304" i="14"/>
  <c r="J304" i="14" s="1"/>
  <c r="I303" i="14"/>
  <c r="I302" i="14"/>
  <c r="J302" i="14" s="1"/>
  <c r="I301" i="14"/>
  <c r="J301" i="14" s="1"/>
  <c r="I300" i="14"/>
  <c r="J300" i="14" s="1"/>
  <c r="I299" i="14"/>
  <c r="J299" i="14" s="1"/>
  <c r="I298" i="14"/>
  <c r="I297" i="14"/>
  <c r="J297" i="14" s="1"/>
  <c r="I296" i="14"/>
  <c r="J296" i="14" s="1"/>
  <c r="I295" i="14"/>
  <c r="J295" i="14" s="1"/>
  <c r="I289" i="14"/>
  <c r="I288" i="14"/>
  <c r="J288" i="14" s="1"/>
  <c r="I287" i="14"/>
  <c r="J287" i="14" s="1"/>
  <c r="I286" i="14"/>
  <c r="J286" i="14" s="1"/>
  <c r="I285" i="14"/>
  <c r="J285" i="14" s="1"/>
  <c r="I284" i="14"/>
  <c r="J284" i="14" s="1"/>
  <c r="I283" i="14"/>
  <c r="J283" i="14" s="1"/>
  <c r="I282" i="14"/>
  <c r="J282" i="14" s="1"/>
  <c r="I281" i="14"/>
  <c r="J281" i="14" s="1"/>
  <c r="I280" i="14"/>
  <c r="J280" i="14" s="1"/>
  <c r="I279" i="14"/>
  <c r="J279" i="14" s="1"/>
  <c r="I278" i="14"/>
  <c r="I272" i="14"/>
  <c r="J272" i="14" s="1"/>
  <c r="I271" i="14"/>
  <c r="J271" i="14" s="1"/>
  <c r="I270" i="14"/>
  <c r="J270" i="14" s="1"/>
  <c r="I269" i="14"/>
  <c r="J269" i="14" s="1"/>
  <c r="I268" i="14"/>
  <c r="J268" i="14" s="1"/>
  <c r="I267" i="14"/>
  <c r="J267" i="14" s="1"/>
  <c r="I266" i="14"/>
  <c r="J266" i="14" s="1"/>
  <c r="I265" i="14"/>
  <c r="I264" i="14"/>
  <c r="I263" i="14"/>
  <c r="J263" i="14" s="1"/>
  <c r="I262" i="14"/>
  <c r="J262" i="14" s="1"/>
  <c r="I261" i="14"/>
  <c r="J261" i="14" s="1"/>
  <c r="I255" i="14"/>
  <c r="J255" i="14" s="1"/>
  <c r="I254" i="14"/>
  <c r="J254" i="14" s="1"/>
  <c r="I253" i="14"/>
  <c r="J253" i="14" s="1"/>
  <c r="I252" i="14"/>
  <c r="J252" i="14" s="1"/>
  <c r="I251" i="14"/>
  <c r="J251" i="14" s="1"/>
  <c r="I250" i="14"/>
  <c r="I249" i="14"/>
  <c r="J249" i="14" s="1"/>
  <c r="I248" i="14"/>
  <c r="I247" i="14"/>
  <c r="J247" i="14" s="1"/>
  <c r="I246" i="14"/>
  <c r="J246" i="14" s="1"/>
  <c r="I245" i="14"/>
  <c r="J245" i="14" s="1"/>
  <c r="I244" i="14"/>
  <c r="J244" i="14" s="1"/>
  <c r="I238" i="14"/>
  <c r="J238" i="14" s="1"/>
  <c r="I237" i="14"/>
  <c r="I236" i="14"/>
  <c r="I235" i="14"/>
  <c r="I234" i="14"/>
  <c r="J234" i="14" s="1"/>
  <c r="I233" i="14"/>
  <c r="I232" i="14"/>
  <c r="J232" i="14" s="1"/>
  <c r="I231" i="14"/>
  <c r="J231" i="14" s="1"/>
  <c r="I230" i="14"/>
  <c r="J230" i="14" s="1"/>
  <c r="I229" i="14"/>
  <c r="J229" i="14" s="1"/>
  <c r="I228" i="14"/>
  <c r="I227" i="14"/>
  <c r="J227" i="14" s="1"/>
  <c r="I221" i="14"/>
  <c r="J221" i="14" s="1"/>
  <c r="I220" i="14"/>
  <c r="J220" i="14" s="1"/>
  <c r="I219" i="14"/>
  <c r="J219" i="14" s="1"/>
  <c r="I218" i="14"/>
  <c r="I217" i="14"/>
  <c r="J217" i="14" s="1"/>
  <c r="I216" i="14"/>
  <c r="J216" i="14" s="1"/>
  <c r="I215" i="14"/>
  <c r="J215" i="14" s="1"/>
  <c r="I214" i="14"/>
  <c r="I213" i="14"/>
  <c r="I212" i="14"/>
  <c r="J212" i="14" s="1"/>
  <c r="I211" i="14"/>
  <c r="J211" i="14" s="1"/>
  <c r="I210" i="14"/>
  <c r="J210" i="14" s="1"/>
  <c r="I204" i="14"/>
  <c r="J204" i="14" s="1"/>
  <c r="I203" i="14"/>
  <c r="J203" i="14" s="1"/>
  <c r="I202" i="14"/>
  <c r="J202" i="14" s="1"/>
  <c r="I201" i="14"/>
  <c r="J201" i="14" s="1"/>
  <c r="I200" i="14"/>
  <c r="I199" i="14"/>
  <c r="I198" i="14"/>
  <c r="J198" i="14" s="1"/>
  <c r="I197" i="14"/>
  <c r="J197" i="14" s="1"/>
  <c r="I196" i="14"/>
  <c r="J196" i="14" s="1"/>
  <c r="I195" i="14"/>
  <c r="J195" i="14" s="1"/>
  <c r="I194" i="14"/>
  <c r="J194" i="14" s="1"/>
  <c r="I193" i="14"/>
  <c r="J193" i="14" s="1"/>
  <c r="I187" i="14"/>
  <c r="I186" i="14"/>
  <c r="J186" i="14" s="1"/>
  <c r="I185" i="14"/>
  <c r="J185" i="14" s="1"/>
  <c r="I184" i="14"/>
  <c r="J184" i="14" s="1"/>
  <c r="I183" i="14"/>
  <c r="I182" i="14"/>
  <c r="J182" i="14" s="1"/>
  <c r="I181" i="14"/>
  <c r="J181" i="14" s="1"/>
  <c r="I180" i="14"/>
  <c r="J180" i="14" s="1"/>
  <c r="I179" i="14"/>
  <c r="I178" i="14"/>
  <c r="J178" i="14" s="1"/>
  <c r="I177" i="14"/>
  <c r="J177" i="14" s="1"/>
  <c r="I176" i="14"/>
  <c r="J176" i="14" s="1"/>
  <c r="I170" i="14"/>
  <c r="J170" i="14" s="1"/>
  <c r="I169" i="14"/>
  <c r="J169" i="14" s="1"/>
  <c r="I168" i="14"/>
  <c r="J168" i="14" s="1"/>
  <c r="I167" i="14"/>
  <c r="J167" i="14" s="1"/>
  <c r="I166" i="14"/>
  <c r="J166" i="14" s="1"/>
  <c r="I165" i="14"/>
  <c r="I164" i="14"/>
  <c r="I163" i="14"/>
  <c r="J163" i="14" s="1"/>
  <c r="I162" i="14"/>
  <c r="J162" i="14" s="1"/>
  <c r="I161" i="14"/>
  <c r="J161" i="14" s="1"/>
  <c r="I160" i="14"/>
  <c r="I159" i="14"/>
  <c r="J159" i="14" s="1"/>
  <c r="I153" i="14"/>
  <c r="J153" i="14" s="1"/>
  <c r="I152" i="14"/>
  <c r="I151" i="14"/>
  <c r="I150" i="14"/>
  <c r="J150" i="14" s="1"/>
  <c r="I149" i="14"/>
  <c r="I148" i="14"/>
  <c r="I147" i="14"/>
  <c r="J147" i="14" s="1"/>
  <c r="I146" i="14"/>
  <c r="J146" i="14" s="1"/>
  <c r="I145" i="14"/>
  <c r="J145" i="14" s="1"/>
  <c r="I144" i="14"/>
  <c r="I143" i="14"/>
  <c r="J143" i="14" s="1"/>
  <c r="I142" i="14"/>
  <c r="J142" i="14" s="1"/>
  <c r="I136" i="14"/>
  <c r="I135" i="14"/>
  <c r="J135" i="14" s="1"/>
  <c r="I134" i="14"/>
  <c r="J134" i="14" s="1"/>
  <c r="I133" i="14"/>
  <c r="J133" i="14" s="1"/>
  <c r="I132" i="14"/>
  <c r="J132" i="14" s="1"/>
  <c r="I131" i="14"/>
  <c r="J131" i="14" s="1"/>
  <c r="I130" i="14"/>
  <c r="J130" i="14" s="1"/>
  <c r="I129" i="14"/>
  <c r="J129" i="14" s="1"/>
  <c r="I128" i="14"/>
  <c r="J128" i="14" s="1"/>
  <c r="I127" i="14"/>
  <c r="J127" i="14" s="1"/>
  <c r="I126" i="14"/>
  <c r="I125" i="14"/>
  <c r="J125" i="14" s="1"/>
  <c r="I119" i="14"/>
  <c r="J119" i="14" s="1"/>
  <c r="K119" i="14" s="1"/>
  <c r="I118" i="14"/>
  <c r="J118" i="14" s="1"/>
  <c r="K118" i="14" s="1"/>
  <c r="I117" i="14"/>
  <c r="I116" i="14"/>
  <c r="J116" i="14" s="1"/>
  <c r="K116" i="14" s="1"/>
  <c r="I115" i="14"/>
  <c r="J115" i="14" s="1"/>
  <c r="K115" i="14" s="1"/>
  <c r="I114" i="14"/>
  <c r="J114" i="14" s="1"/>
  <c r="K114" i="14" s="1"/>
  <c r="I113" i="14"/>
  <c r="I112" i="14"/>
  <c r="I111" i="14"/>
  <c r="J111" i="14" s="1"/>
  <c r="K111" i="14" s="1"/>
  <c r="I110" i="14"/>
  <c r="J110" i="14" s="1"/>
  <c r="K110" i="14" s="1"/>
  <c r="I109" i="14"/>
  <c r="J109" i="14" s="1"/>
  <c r="K109" i="14" s="1"/>
  <c r="I108" i="14"/>
  <c r="I102" i="14"/>
  <c r="I101" i="14"/>
  <c r="J101" i="14" s="1"/>
  <c r="K101" i="14" s="1"/>
  <c r="I100" i="14"/>
  <c r="I99" i="14"/>
  <c r="I98" i="14"/>
  <c r="J98" i="14" s="1"/>
  <c r="K98" i="14" s="1"/>
  <c r="I97" i="14"/>
  <c r="J97" i="14" s="1"/>
  <c r="K97" i="14" s="1"/>
  <c r="I96" i="14"/>
  <c r="J96" i="14" s="1"/>
  <c r="K96" i="14" s="1"/>
  <c r="I95" i="14"/>
  <c r="I94" i="14"/>
  <c r="J94" i="14" s="1"/>
  <c r="K94" i="14" s="1"/>
  <c r="I93" i="14"/>
  <c r="J93" i="14" s="1"/>
  <c r="K93" i="14" s="1"/>
  <c r="I92" i="14"/>
  <c r="J92" i="14" s="1"/>
  <c r="K92" i="14" s="1"/>
  <c r="I91" i="14"/>
  <c r="J91" i="14" s="1"/>
  <c r="K91" i="14" s="1"/>
  <c r="I85" i="14"/>
  <c r="J85" i="14" s="1"/>
  <c r="K85" i="14" s="1"/>
  <c r="I84" i="14"/>
  <c r="J84" i="14" s="1"/>
  <c r="K84" i="14" s="1"/>
  <c r="I83" i="14"/>
  <c r="J83" i="14" s="1"/>
  <c r="K83" i="14" s="1"/>
  <c r="I82" i="14"/>
  <c r="J82" i="14" s="1"/>
  <c r="K82" i="14" s="1"/>
  <c r="I81" i="14"/>
  <c r="I80" i="14"/>
  <c r="J80" i="14" s="1"/>
  <c r="K80" i="14" s="1"/>
  <c r="I79" i="14"/>
  <c r="J79" i="14" s="1"/>
  <c r="K79" i="14" s="1"/>
  <c r="I78" i="14"/>
  <c r="I77" i="14"/>
  <c r="I76" i="14"/>
  <c r="I75" i="14"/>
  <c r="J75" i="14" s="1"/>
  <c r="K75" i="14" s="1"/>
  <c r="I74" i="14"/>
  <c r="J74" i="14" s="1"/>
  <c r="K74" i="14" s="1"/>
  <c r="K41" i="23" l="1"/>
  <c r="K51" i="23"/>
  <c r="K46" i="23"/>
  <c r="K45" i="23"/>
  <c r="K40" i="23"/>
  <c r="K50" i="23"/>
  <c r="K49" i="23"/>
  <c r="K44" i="23"/>
  <c r="J317" i="14"/>
  <c r="J303" i="14"/>
  <c r="J289" i="14"/>
  <c r="J278" i="14"/>
  <c r="J265" i="14"/>
  <c r="J264" i="14"/>
  <c r="J250" i="14"/>
  <c r="J248" i="14"/>
  <c r="J237" i="14"/>
  <c r="J236" i="14"/>
  <c r="J235" i="14"/>
  <c r="J233" i="14"/>
  <c r="J228" i="14"/>
  <c r="J218" i="14"/>
  <c r="J214" i="14"/>
  <c r="J213" i="14"/>
  <c r="J200" i="14"/>
  <c r="J199" i="14"/>
  <c r="J187" i="14"/>
  <c r="J183" i="14"/>
  <c r="J179" i="14"/>
  <c r="J165" i="14"/>
  <c r="J164" i="14"/>
  <c r="J160" i="14"/>
  <c r="J148" i="14"/>
  <c r="J152" i="14"/>
  <c r="J151" i="14"/>
  <c r="J144" i="14"/>
  <c r="J136" i="14"/>
  <c r="J126" i="14"/>
  <c r="J117" i="14"/>
  <c r="K117" i="14" s="1"/>
  <c r="J113" i="14"/>
  <c r="K113" i="14" s="1"/>
  <c r="J112" i="14"/>
  <c r="K112" i="14" s="1"/>
  <c r="J108" i="14"/>
  <c r="K108" i="14" s="1"/>
  <c r="J102" i="14"/>
  <c r="K102" i="14" s="1"/>
  <c r="J100" i="14"/>
  <c r="K100" i="14" s="1"/>
  <c r="J99" i="14"/>
  <c r="K99" i="14" s="1"/>
  <c r="J95" i="14"/>
  <c r="K95" i="14" s="1"/>
  <c r="J81" i="14"/>
  <c r="K81" i="14" s="1"/>
  <c r="J78" i="14"/>
  <c r="K78" i="14" s="1"/>
  <c r="J77" i="14"/>
  <c r="K77" i="14" s="1"/>
  <c r="J76" i="14"/>
  <c r="K76" i="14" s="1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J29" i="23" s="1"/>
  <c r="I28" i="23"/>
  <c r="J28" i="23" s="1"/>
  <c r="I27" i="23"/>
  <c r="J27" i="23" s="1"/>
  <c r="I26" i="23"/>
  <c r="J26" i="23" s="1"/>
  <c r="I25" i="23"/>
  <c r="J25" i="23" s="1"/>
  <c r="I24" i="23"/>
  <c r="J24" i="23" s="1"/>
  <c r="I23" i="23"/>
  <c r="J23" i="23" s="1"/>
  <c r="A20" i="23"/>
  <c r="A37" i="23" s="1"/>
  <c r="I17" i="23"/>
  <c r="J17" i="23" s="1"/>
  <c r="I16" i="23"/>
  <c r="J16" i="23" s="1"/>
  <c r="I15" i="23"/>
  <c r="J15" i="23" s="1"/>
  <c r="I14" i="23"/>
  <c r="J14" i="23" s="1"/>
  <c r="I13" i="23"/>
  <c r="J13" i="23" s="1"/>
  <c r="I12" i="23"/>
  <c r="J12" i="23" s="1"/>
  <c r="I11" i="23"/>
  <c r="J11" i="23" s="1"/>
  <c r="I10" i="23"/>
  <c r="J10" i="23" s="1"/>
  <c r="I9" i="23"/>
  <c r="J9" i="23" s="1"/>
  <c r="I8" i="23"/>
  <c r="J8" i="23" s="1"/>
  <c r="I7" i="23"/>
  <c r="J7" i="23" s="1"/>
  <c r="I6" i="23"/>
  <c r="J6" i="23" s="1"/>
  <c r="K6" i="23" s="1"/>
  <c r="D41" i="11"/>
  <c r="D42" i="11"/>
  <c r="K52" i="23" l="1"/>
  <c r="K14" i="23"/>
  <c r="K30" i="23"/>
  <c r="K16" i="23"/>
  <c r="K33" i="23"/>
  <c r="K10" i="23"/>
  <c r="K24" i="23"/>
  <c r="K7" i="23"/>
  <c r="K17" i="23"/>
  <c r="K26" i="23"/>
  <c r="K31" i="23"/>
  <c r="K9" i="23"/>
  <c r="K13" i="23"/>
  <c r="K27" i="23"/>
  <c r="K32" i="23"/>
  <c r="K12" i="23"/>
  <c r="K15" i="23"/>
  <c r="K25" i="23"/>
  <c r="K28" i="23"/>
  <c r="K8" i="23"/>
  <c r="K34" i="23"/>
  <c r="K29" i="23"/>
  <c r="K11" i="23"/>
  <c r="K23" i="23"/>
  <c r="K51" i="1"/>
  <c r="M51" i="1" s="1"/>
  <c r="K50" i="1"/>
  <c r="M50" i="1" s="1"/>
  <c r="K49" i="1"/>
  <c r="M49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8" i="1" l="1"/>
  <c r="M48" i="1" s="1"/>
  <c r="K35" i="23"/>
  <c r="K18" i="23"/>
  <c r="A20" i="14" l="1"/>
  <c r="I68" i="14"/>
  <c r="J68" i="14" s="1"/>
  <c r="K68" i="14" s="1"/>
  <c r="I67" i="14"/>
  <c r="J67" i="14" s="1"/>
  <c r="K67" i="14" s="1"/>
  <c r="I66" i="14"/>
  <c r="J66" i="14" s="1"/>
  <c r="K66" i="14" s="1"/>
  <c r="I65" i="14"/>
  <c r="J65" i="14" s="1"/>
  <c r="K65" i="14" s="1"/>
  <c r="I64" i="14"/>
  <c r="J64" i="14" s="1"/>
  <c r="K64" i="14" s="1"/>
  <c r="I63" i="14"/>
  <c r="J63" i="14" s="1"/>
  <c r="K63" i="14" s="1"/>
  <c r="I62" i="14"/>
  <c r="J62" i="14" s="1"/>
  <c r="K62" i="14" s="1"/>
  <c r="I61" i="14"/>
  <c r="J61" i="14" s="1"/>
  <c r="K61" i="14" s="1"/>
  <c r="I60" i="14"/>
  <c r="J60" i="14" s="1"/>
  <c r="K60" i="14" s="1"/>
  <c r="I59" i="14"/>
  <c r="J59" i="14" s="1"/>
  <c r="K59" i="14" s="1"/>
  <c r="I58" i="14"/>
  <c r="J58" i="14" s="1"/>
  <c r="K58" i="14" s="1"/>
  <c r="I57" i="14"/>
  <c r="J57" i="14" s="1"/>
  <c r="K57" i="14" s="1"/>
  <c r="I51" i="14"/>
  <c r="J51" i="14" s="1"/>
  <c r="K51" i="14" s="1"/>
  <c r="I50" i="14"/>
  <c r="J50" i="14" s="1"/>
  <c r="K50" i="14" s="1"/>
  <c r="I49" i="14"/>
  <c r="J49" i="14" s="1"/>
  <c r="K49" i="14" s="1"/>
  <c r="I48" i="14"/>
  <c r="J48" i="14" s="1"/>
  <c r="K48" i="14" s="1"/>
  <c r="I47" i="14"/>
  <c r="J47" i="14" s="1"/>
  <c r="K47" i="14" s="1"/>
  <c r="I46" i="14"/>
  <c r="J46" i="14" s="1"/>
  <c r="K46" i="14" s="1"/>
  <c r="I45" i="14"/>
  <c r="J45" i="14" s="1"/>
  <c r="K45" i="14" s="1"/>
  <c r="I44" i="14"/>
  <c r="J44" i="14" s="1"/>
  <c r="K44" i="14" s="1"/>
  <c r="I43" i="14"/>
  <c r="J43" i="14" s="1"/>
  <c r="K43" i="14" s="1"/>
  <c r="I42" i="14"/>
  <c r="J42" i="14" s="1"/>
  <c r="K42" i="14" s="1"/>
  <c r="I41" i="14"/>
  <c r="J41" i="14" s="1"/>
  <c r="K41" i="14" s="1"/>
  <c r="I40" i="14"/>
  <c r="J40" i="14" s="1"/>
  <c r="K40" i="14" s="1"/>
  <c r="I34" i="14"/>
  <c r="J34" i="14" s="1"/>
  <c r="K34" i="14" s="1"/>
  <c r="I33" i="14"/>
  <c r="J33" i="14" s="1"/>
  <c r="K33" i="14" s="1"/>
  <c r="I32" i="14"/>
  <c r="J32" i="14" s="1"/>
  <c r="K32" i="14" s="1"/>
  <c r="I31" i="14"/>
  <c r="J31" i="14" s="1"/>
  <c r="K31" i="14" s="1"/>
  <c r="I30" i="14"/>
  <c r="J30" i="14" s="1"/>
  <c r="K30" i="14" s="1"/>
  <c r="I29" i="14"/>
  <c r="J29" i="14" s="1"/>
  <c r="K29" i="14" s="1"/>
  <c r="I28" i="14"/>
  <c r="J28" i="14" s="1"/>
  <c r="K28" i="14" s="1"/>
  <c r="I27" i="14"/>
  <c r="J27" i="14" s="1"/>
  <c r="K27" i="14" s="1"/>
  <c r="I26" i="14"/>
  <c r="J26" i="14" s="1"/>
  <c r="K26" i="14" s="1"/>
  <c r="I25" i="14"/>
  <c r="J25" i="14" s="1"/>
  <c r="K25" i="14" s="1"/>
  <c r="I24" i="14"/>
  <c r="J24" i="14" s="1"/>
  <c r="K24" i="14" s="1"/>
  <c r="I23" i="14"/>
  <c r="J23" i="14" s="1"/>
  <c r="K23" i="14" s="1"/>
  <c r="A37" i="14" l="1"/>
  <c r="G37" i="14" s="1"/>
  <c r="G20" i="14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4" i="2"/>
  <c r="A5" i="2"/>
  <c r="A6" i="2"/>
  <c r="A7" i="2"/>
  <c r="A8" i="2"/>
  <c r="A9" i="2"/>
  <c r="A3" i="2"/>
  <c r="A54" i="14" l="1"/>
  <c r="A71" i="14"/>
  <c r="K14" i="1"/>
  <c r="D35" i="17"/>
  <c r="D35" i="11"/>
  <c r="C9" i="1" s="1"/>
  <c r="H9" i="1" s="1"/>
  <c r="A88" i="14" l="1"/>
  <c r="A105" i="14" l="1"/>
  <c r="L52" i="1"/>
  <c r="K3" i="1"/>
  <c r="K31" i="1" s="1"/>
  <c r="I17" i="14"/>
  <c r="J17" i="14" s="1"/>
  <c r="I16" i="14"/>
  <c r="J16" i="14" s="1"/>
  <c r="I15" i="14"/>
  <c r="J15" i="14" s="1"/>
  <c r="I14" i="14"/>
  <c r="J14" i="14" s="1"/>
  <c r="I13" i="14"/>
  <c r="J13" i="14" s="1"/>
  <c r="I12" i="14"/>
  <c r="J12" i="14" s="1"/>
  <c r="I11" i="14"/>
  <c r="J11" i="14" s="1"/>
  <c r="I10" i="14"/>
  <c r="J10" i="14" s="1"/>
  <c r="I9" i="14"/>
  <c r="J9" i="14" s="1"/>
  <c r="I8" i="14"/>
  <c r="J8" i="14" s="1"/>
  <c r="I7" i="14"/>
  <c r="J7" i="14" s="1"/>
  <c r="I6" i="14"/>
  <c r="J6" i="14" s="1"/>
  <c r="K6" i="14" s="1"/>
  <c r="K17" i="14" l="1"/>
  <c r="K16" i="14"/>
  <c r="K15" i="14"/>
  <c r="K14" i="14"/>
  <c r="K13" i="14"/>
  <c r="K12" i="14"/>
  <c r="K11" i="14"/>
  <c r="K10" i="14"/>
  <c r="K9" i="14"/>
  <c r="K8" i="14"/>
  <c r="K7" i="14"/>
  <c r="A122" i="14"/>
  <c r="K273" i="14"/>
  <c r="K290" i="14"/>
  <c r="K222" i="14"/>
  <c r="K69" i="14"/>
  <c r="K35" i="14"/>
  <c r="K171" i="14"/>
  <c r="K239" i="14"/>
  <c r="K103" i="14"/>
  <c r="K341" i="14"/>
  <c r="K86" i="14"/>
  <c r="K120" i="14"/>
  <c r="K256" i="14"/>
  <c r="K154" i="14"/>
  <c r="K137" i="14"/>
  <c r="K307" i="14"/>
  <c r="K205" i="14"/>
  <c r="K324" i="14"/>
  <c r="K188" i="14"/>
  <c r="K52" i="14"/>
  <c r="G12" i="17"/>
  <c r="A139" i="14" l="1"/>
  <c r="L24" i="1"/>
  <c r="A156" i="14" l="1"/>
  <c r="L53" i="1"/>
  <c r="A173" i="14" l="1"/>
  <c r="K52" i="1"/>
  <c r="K16" i="1"/>
  <c r="M16" i="1" s="1"/>
  <c r="K18" i="1"/>
  <c r="M18" i="1" s="1"/>
  <c r="M52" i="1"/>
  <c r="K19" i="1"/>
  <c r="M19" i="1" s="1"/>
  <c r="K22" i="1"/>
  <c r="M22" i="1" s="1"/>
  <c r="K15" i="1"/>
  <c r="M15" i="1" s="1"/>
  <c r="K17" i="1"/>
  <c r="M17" i="1" s="1"/>
  <c r="K23" i="1"/>
  <c r="M23" i="1" s="1"/>
  <c r="K20" i="1"/>
  <c r="M20" i="1" s="1"/>
  <c r="K21" i="1"/>
  <c r="M21" i="1" s="1"/>
  <c r="A190" i="14" l="1"/>
  <c r="K24" i="1"/>
  <c r="K53" i="1" s="1"/>
  <c r="M14" i="1"/>
  <c r="M24" i="1" s="1"/>
  <c r="M53" i="1" s="1"/>
  <c r="G12" i="11"/>
  <c r="A207" i="14" l="1"/>
  <c r="I9" i="1"/>
  <c r="K9" i="1" s="1"/>
  <c r="K18" i="14"/>
  <c r="A224" i="14" l="1"/>
  <c r="A241" i="14" l="1"/>
  <c r="A258" i="14" l="1"/>
  <c r="A275" i="14" l="1"/>
  <c r="A292" i="14" l="1"/>
  <c r="A309" i="14" l="1"/>
  <c r="A326" i="14" l="1"/>
</calcChain>
</file>

<file path=xl/sharedStrings.xml><?xml version="1.0" encoding="utf-8"?>
<sst xmlns="http://schemas.openxmlformats.org/spreadsheetml/2006/main" count="2330" uniqueCount="235">
  <si>
    <t>グループホームの共同生活住居の定員</t>
  </si>
  <si>
    <t>障害支援区分</t>
  </si>
  <si>
    <t>非該当</t>
  </si>
  <si>
    <t>２．対象者の内訳</t>
    <rPh sb="2" eb="5">
      <t>タイショウシャ</t>
    </rPh>
    <rPh sb="6" eb="8">
      <t>ウチワケ</t>
    </rPh>
    <phoneticPr fontId="4"/>
  </si>
  <si>
    <t>（単位：円）</t>
    <rPh sb="1" eb="3">
      <t>タンイ</t>
    </rPh>
    <rPh sb="4" eb="5">
      <t>エン</t>
    </rPh>
    <phoneticPr fontId="4"/>
  </si>
  <si>
    <t>定員</t>
    <rPh sb="0" eb="2">
      <t>テイイン</t>
    </rPh>
    <phoneticPr fontId="4"/>
  </si>
  <si>
    <t>入居者氏名</t>
    <rPh sb="0" eb="3">
      <t>ニュウキョシャ</t>
    </rPh>
    <rPh sb="3" eb="5">
      <t>シメイ</t>
    </rPh>
    <phoneticPr fontId="4"/>
  </si>
  <si>
    <t>②
補助基準額</t>
    <rPh sb="2" eb="4">
      <t>ホジョ</t>
    </rPh>
    <rPh sb="4" eb="6">
      <t>キジュン</t>
    </rPh>
    <rPh sb="6" eb="7">
      <t>ガク</t>
    </rPh>
    <phoneticPr fontId="4"/>
  </si>
  <si>
    <t>③
小計（①×②）</t>
    <rPh sb="2" eb="4">
      <t>ショウケイ</t>
    </rPh>
    <phoneticPr fontId="4"/>
  </si>
  <si>
    <t>対象経費</t>
    <rPh sb="0" eb="2">
      <t>タイショウ</t>
    </rPh>
    <rPh sb="2" eb="4">
      <t>ケイヒ</t>
    </rPh>
    <phoneticPr fontId="4"/>
  </si>
  <si>
    <t>補助基準額計</t>
    <rPh sb="0" eb="2">
      <t>ホジョ</t>
    </rPh>
    <rPh sb="2" eb="4">
      <t>キジュン</t>
    </rPh>
    <rPh sb="4" eb="5">
      <t>ガク</t>
    </rPh>
    <rPh sb="5" eb="6">
      <t>ケイ</t>
    </rPh>
    <phoneticPr fontId="4"/>
  </si>
  <si>
    <t>備考</t>
    <rPh sb="0" eb="2">
      <t>ビコウ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</si>
  <si>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4"/>
  </si>
  <si>
    <t>寄付金その他の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4"/>
  </si>
  <si>
    <t>差引額</t>
    <rPh sb="0" eb="2">
      <t>サシヒキ</t>
    </rPh>
    <rPh sb="2" eb="3">
      <t>ガク</t>
    </rPh>
    <phoneticPr fontId="4"/>
  </si>
  <si>
    <t>A</t>
    <phoneticPr fontId="4"/>
  </si>
  <si>
    <t>B</t>
    <phoneticPr fontId="4"/>
  </si>
  <si>
    <t>C（A－B）</t>
    <phoneticPr fontId="4"/>
  </si>
  <si>
    <t>D</t>
    <phoneticPr fontId="4"/>
  </si>
  <si>
    <t>E</t>
    <phoneticPr fontId="4"/>
  </si>
  <si>
    <t>別紙</t>
    <rPh sb="0" eb="2">
      <t>ベッシ</t>
    </rPh>
    <phoneticPr fontId="4"/>
  </si>
  <si>
    <t>東金市障害者グループホーム運営費補助金所要額調書</t>
    <rPh sb="0" eb="2">
      <t>トウガネ</t>
    </rPh>
    <rPh sb="2" eb="3">
      <t>シ</t>
    </rPh>
    <rPh sb="3" eb="6">
      <t>ショウガイシャ</t>
    </rPh>
    <rPh sb="13" eb="18">
      <t>ウンエイヒホジョ</t>
    </rPh>
    <rPh sb="18" eb="19">
      <t>キン</t>
    </rPh>
    <rPh sb="19" eb="20">
      <t>ショ</t>
    </rPh>
    <rPh sb="20" eb="21">
      <t>ヨウ</t>
    </rPh>
    <rPh sb="21" eb="22">
      <t>ガク</t>
    </rPh>
    <rPh sb="22" eb="23">
      <t>チョウ</t>
    </rPh>
    <rPh sb="23" eb="24">
      <t>ショ</t>
    </rPh>
    <phoneticPr fontId="4"/>
  </si>
  <si>
    <t>１．補助金所要額</t>
    <rPh sb="2" eb="5">
      <t>ホジョキン</t>
    </rPh>
    <rPh sb="5" eb="7">
      <t>ショヨウ</t>
    </rPh>
    <rPh sb="7" eb="8">
      <t>ガク</t>
    </rPh>
    <phoneticPr fontId="4"/>
  </si>
  <si>
    <t>注１．Ｄの補助基準額計欄には、 ２．対象者の内訳 の合計額 が入る。</t>
    <rPh sb="0" eb="1">
      <t>チュウ</t>
    </rPh>
    <rPh sb="5" eb="7">
      <t>ホジョ</t>
    </rPh>
    <rPh sb="7" eb="9">
      <t>キジュン</t>
    </rPh>
    <rPh sb="9" eb="10">
      <t>ガク</t>
    </rPh>
    <rPh sb="10" eb="11">
      <t>ケイ</t>
    </rPh>
    <rPh sb="11" eb="12">
      <t>ラン</t>
    </rPh>
    <rPh sb="18" eb="21">
      <t>タイショウシャ</t>
    </rPh>
    <rPh sb="22" eb="24">
      <t>ウチワケ</t>
    </rPh>
    <rPh sb="26" eb="28">
      <t>ゴウケイ</t>
    </rPh>
    <rPh sb="28" eb="29">
      <t>ガク</t>
    </rPh>
    <rPh sb="31" eb="32">
      <t>ハイ</t>
    </rPh>
    <phoneticPr fontId="4"/>
  </si>
  <si>
    <t>世話人配置</t>
    <rPh sb="0" eb="2">
      <t>セワ</t>
    </rPh>
    <rPh sb="2" eb="3">
      <t>ニン</t>
    </rPh>
    <rPh sb="3" eb="5">
      <t>ハイチ</t>
    </rPh>
    <phoneticPr fontId="2"/>
  </si>
  <si>
    <t>定員</t>
    <rPh sb="0" eb="2">
      <t>テイイン</t>
    </rPh>
    <phoneticPr fontId="2"/>
  </si>
  <si>
    <t>区分</t>
    <rPh sb="0" eb="2">
      <t>クブン</t>
    </rPh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</si>
  <si>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</si>
  <si>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</si>
  <si>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</si>
  <si>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 xml:space="preserve"> 事業所名</t>
    <rPh sb="1" eb="4">
      <t>ジギョウショ</t>
    </rPh>
    <rPh sb="3" eb="4">
      <t>トコロ</t>
    </rPh>
    <rPh sb="4" eb="5">
      <t>メイ</t>
    </rPh>
    <phoneticPr fontId="4"/>
  </si>
  <si>
    <t>計</t>
    <rPh sb="0" eb="1">
      <t>ケイ</t>
    </rPh>
    <phoneticPr fontId="3"/>
  </si>
  <si>
    <t>注１．入居者が月の途中で入退去した場合は日割計算を行い、小数点以下第２位まで算出する。（小数点第３位以下を切り捨て）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グライ</t>
    </rPh>
    <rPh sb="38" eb="40">
      <t>サンシュツ</t>
    </rPh>
    <phoneticPr fontId="4"/>
  </si>
  <si>
    <t>　　　（例：３月１日～８月１３日までの利用の場合、８月は１３日÷３１日＝０．４１９⇒０．４１のため、５．４１月となる。）</t>
    <rPh sb="4" eb="5">
      <t>レイ</t>
    </rPh>
    <rPh sb="22" eb="24">
      <t>バアイ</t>
    </rPh>
    <rPh sb="54" eb="55">
      <t>ツキ</t>
    </rPh>
    <phoneticPr fontId="4"/>
  </si>
  <si>
    <t>注２．月の途中で障害支援区分が変更になった場合は、月の初日の障害支援区分を適用すること。</t>
    <rPh sb="0" eb="1">
      <t>チュウ</t>
    </rPh>
    <rPh sb="3" eb="4">
      <t>ヅキ</t>
    </rPh>
    <rPh sb="5" eb="7">
      <t>トチュウ</t>
    </rPh>
    <rPh sb="8" eb="10">
      <t>ショウガイ</t>
    </rPh>
    <rPh sb="10" eb="12">
      <t>シエン</t>
    </rPh>
    <rPh sb="12" eb="14">
      <t>クブン</t>
    </rPh>
    <rPh sb="15" eb="17">
      <t>ヘンコウ</t>
    </rPh>
    <rPh sb="21" eb="23">
      <t>バアイ</t>
    </rPh>
    <rPh sb="25" eb="26">
      <t>ツキ</t>
    </rPh>
    <rPh sb="27" eb="29">
      <t>ショニチ</t>
    </rPh>
    <rPh sb="30" eb="32">
      <t>ショウガイ</t>
    </rPh>
    <rPh sb="32" eb="34">
      <t>シエン</t>
    </rPh>
    <rPh sb="34" eb="36">
      <t>クブン</t>
    </rPh>
    <rPh sb="37" eb="39">
      <t>テキヨウ</t>
    </rPh>
    <phoneticPr fontId="4"/>
  </si>
  <si>
    <t xml:space="preserve"> </t>
    <phoneticPr fontId="3"/>
  </si>
  <si>
    <t>共同生活住居の名称</t>
    <rPh sb="0" eb="2">
      <t>キョウドウ</t>
    </rPh>
    <rPh sb="2" eb="4">
      <t>セイカツ</t>
    </rPh>
    <rPh sb="4" eb="6">
      <t>ジュウキョ</t>
    </rPh>
    <rPh sb="7" eb="9">
      <t>メイショウ</t>
    </rPh>
    <phoneticPr fontId="4"/>
  </si>
  <si>
    <t>（宛先）東金市長</t>
  </si>
  <si>
    <t>添付書類</t>
  </si>
  <si>
    <t>令和　　　年　　　月　　　日</t>
    <phoneticPr fontId="3"/>
  </si>
  <si>
    <t>グループホームの名称</t>
    <phoneticPr fontId="3"/>
  </si>
  <si>
    <t>住所</t>
    <phoneticPr fontId="3"/>
  </si>
  <si>
    <t>代表者の職名及び氏名</t>
    <phoneticPr fontId="3"/>
  </si>
  <si>
    <t>４人以下</t>
  </si>
  <si>
    <t>区分１</t>
  </si>
  <si>
    <t>区分２</t>
  </si>
  <si>
    <t>区分３</t>
  </si>
  <si>
    <t>区分４</t>
  </si>
  <si>
    <t>区分５</t>
  </si>
  <si>
    <t>区分６</t>
  </si>
  <si>
    <t>５人</t>
  </si>
  <si>
    <t>６人</t>
  </si>
  <si>
    <t>世話人配置</t>
    <phoneticPr fontId="3"/>
  </si>
  <si>
    <t>区分１</t>
    <phoneticPr fontId="3"/>
  </si>
  <si>
    <t>①
利用
延月数</t>
    <rPh sb="2" eb="4">
      <t>リヨウ</t>
    </rPh>
    <rPh sb="5" eb="6">
      <t>ノベ</t>
    </rPh>
    <rPh sb="6" eb="8">
      <t>ツキスウ</t>
    </rPh>
    <phoneticPr fontId="4"/>
  </si>
  <si>
    <t>6：1</t>
    <phoneticPr fontId="3"/>
  </si>
  <si>
    <t>補助基準額（入居者１人あたり月額）</t>
    <phoneticPr fontId="3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</si>
  <si>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4"/>
  </si>
  <si>
    <t>人件費</t>
    <rPh sb="0" eb="3">
      <t>ジンケンヒ</t>
    </rPh>
    <phoneticPr fontId="4"/>
  </si>
  <si>
    <t>事業費</t>
    <rPh sb="0" eb="3">
      <t>ジギョウヒ</t>
    </rPh>
    <phoneticPr fontId="4"/>
  </si>
  <si>
    <t>対象者数
（人）</t>
    <rPh sb="0" eb="2">
      <t>タイショウ</t>
    </rPh>
    <rPh sb="2" eb="3">
      <t>モノ</t>
    </rPh>
    <rPh sb="3" eb="4">
      <t>スウ</t>
    </rPh>
    <rPh sb="6" eb="7">
      <t>ニン</t>
    </rPh>
    <phoneticPr fontId="4"/>
  </si>
  <si>
    <t>科　　　目</t>
    <rPh sb="0" eb="1">
      <t>カ</t>
    </rPh>
    <rPh sb="4" eb="5">
      <t>メ</t>
    </rPh>
    <phoneticPr fontId="4"/>
  </si>
  <si>
    <t>備　考</t>
  </si>
  <si>
    <t>訓練等給付費</t>
    <rPh sb="0" eb="2">
      <t>クンレン</t>
    </rPh>
    <rPh sb="2" eb="3">
      <t>トウ</t>
    </rPh>
    <rPh sb="3" eb="5">
      <t>キュウフ</t>
    </rPh>
    <rPh sb="5" eb="6">
      <t>ヒ</t>
    </rPh>
    <phoneticPr fontId="4"/>
  </si>
  <si>
    <t>その他の補助金</t>
    <rPh sb="2" eb="3">
      <t>タ</t>
    </rPh>
    <rPh sb="4" eb="7">
      <t>ホジョキン</t>
    </rPh>
    <phoneticPr fontId="4"/>
  </si>
  <si>
    <t>合　計</t>
  </si>
  <si>
    <t>職員給与</t>
    <rPh sb="0" eb="2">
      <t>ショクイン</t>
    </rPh>
    <rPh sb="2" eb="4">
      <t>キュウヨ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</si>
  <si>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</si>
  <si>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通信費</t>
    <rPh sb="0" eb="3">
      <t>ツウシンヒ</t>
    </rPh>
    <phoneticPr fontId="4"/>
  </si>
  <si>
    <t>交通費</t>
    <rPh sb="0" eb="3">
      <t>コウツウヒ</t>
    </rPh>
    <phoneticPr fontId="4"/>
  </si>
  <si>
    <t>日用品費</t>
    <rPh sb="0" eb="3">
      <t>ニチヨウヒン</t>
    </rPh>
    <rPh sb="3" eb="4">
      <t>ヒ</t>
    </rPh>
    <phoneticPr fontId="4"/>
  </si>
  <si>
    <t>消耗品費</t>
    <rPh sb="0" eb="3">
      <t>ショウモウヒン</t>
    </rPh>
    <rPh sb="3" eb="4">
      <t>ヒ</t>
    </rPh>
    <phoneticPr fontId="4"/>
  </si>
  <si>
    <t>車輌管理維持費</t>
    <rPh sb="0" eb="2">
      <t>シャリョウ</t>
    </rPh>
    <rPh sb="2" eb="4">
      <t>カンリ</t>
    </rPh>
    <rPh sb="4" eb="7">
      <t>イジヒ</t>
    </rPh>
    <phoneticPr fontId="4"/>
  </si>
  <si>
    <t>旅費</t>
    <rPh sb="0" eb="2">
      <t>リョヒ</t>
    </rPh>
    <phoneticPr fontId="4"/>
  </si>
  <si>
    <t>保険料</t>
    <rPh sb="0" eb="3">
      <t>ホケンリョウ</t>
    </rPh>
    <phoneticPr fontId="4"/>
  </si>
  <si>
    <t>研修費</t>
    <rPh sb="0" eb="2">
      <t>ケンシュウ</t>
    </rPh>
    <rPh sb="2" eb="3">
      <t>ヒ</t>
    </rPh>
    <phoneticPr fontId="4"/>
  </si>
  <si>
    <t>雑費</t>
    <rPh sb="0" eb="2">
      <t>ザッピ</t>
    </rPh>
    <phoneticPr fontId="4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</si>
  <si>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4"/>
  </si>
  <si>
    <t>補助金</t>
    <rPh sb="0" eb="3">
      <t>ホジョキン</t>
    </rPh>
    <phoneticPr fontId="3"/>
  </si>
  <si>
    <t>その他</t>
    <rPh sb="2" eb="3">
      <t>タ</t>
    </rPh>
    <phoneticPr fontId="3"/>
  </si>
  <si>
    <t>寄付金等</t>
    <rPh sb="0" eb="3">
      <t>キフキン</t>
    </rPh>
    <rPh sb="3" eb="4">
      <t>ナド</t>
    </rPh>
    <phoneticPr fontId="3"/>
  </si>
  <si>
    <t>合計</t>
    <rPh sb="0" eb="2">
      <t>ゴウケイ</t>
    </rPh>
    <phoneticPr fontId="3"/>
  </si>
  <si>
    <t>東金市障害者グループホーム運営費補助金</t>
    <rPh sb="0" eb="3">
      <t>トウガネシ</t>
    </rPh>
    <rPh sb="3" eb="6">
      <t>ショウガイシャ</t>
    </rPh>
    <rPh sb="13" eb="16">
      <t>ウンエイヒ</t>
    </rPh>
    <rPh sb="16" eb="19">
      <t>ホジョキン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</si>
  <si>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</si>
  <si>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法人名　　　</t>
    <rPh sb="0" eb="3">
      <t>ホウジンメイ</t>
    </rPh>
    <phoneticPr fontId="3"/>
  </si>
  <si>
    <t>代表者職・氏名　　　</t>
    <rPh sb="0" eb="3">
      <t>ダイヒョウシャ</t>
    </rPh>
    <rPh sb="3" eb="4">
      <t>ショク</t>
    </rPh>
    <rPh sb="5" eb="7">
      <t>シメイ</t>
    </rPh>
    <phoneticPr fontId="4"/>
  </si>
  <si>
    <t>（歳入の部）</t>
    <phoneticPr fontId="4"/>
  </si>
  <si>
    <t>歳入計＝歳出計</t>
    <rPh sb="0" eb="2">
      <t>サイニュウ</t>
    </rPh>
    <rPh sb="2" eb="3">
      <t>ケイ</t>
    </rPh>
    <rPh sb="4" eb="6">
      <t>サイシュツ</t>
    </rPh>
    <rPh sb="6" eb="7">
      <t>ケイ</t>
    </rPh>
    <phoneticPr fontId="3"/>
  </si>
  <si>
    <t>地域単価</t>
    <rPh sb="0" eb="2">
      <t>チイキ</t>
    </rPh>
    <rPh sb="2" eb="4">
      <t>タンカ</t>
    </rPh>
    <phoneticPr fontId="15"/>
  </si>
  <si>
    <t>入居者氏名</t>
    <rPh sb="0" eb="3">
      <t>ニュウキョシャ</t>
    </rPh>
    <rPh sb="3" eb="5">
      <t>シメイ</t>
    </rPh>
    <phoneticPr fontId="15"/>
  </si>
  <si>
    <t>月間単位数
（単位）</t>
    <rPh sb="0" eb="2">
      <t>ゲッカン</t>
    </rPh>
    <rPh sb="2" eb="5">
      <t>タンイスウ</t>
    </rPh>
    <rPh sb="7" eb="9">
      <t>タンイ</t>
    </rPh>
    <phoneticPr fontId="15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</si>
  <si>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5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</si>
  <si>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5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</si>
  <si>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4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</si>
  <si>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5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</si>
  <si>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5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</si>
  <si>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5"/>
  </si>
  <si>
    <t>4月</t>
    <rPh sb="1" eb="2">
      <t>ガツ</t>
    </rPh>
    <phoneticPr fontId="15"/>
  </si>
  <si>
    <t>5月</t>
    <rPh sb="1" eb="2">
      <t>ガツ</t>
    </rPh>
    <phoneticPr fontId="15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</si>
  <si>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</si>
  <si>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</si>
  <si>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</si>
  <si>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</si>
  <si>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</si>
  <si>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</si>
  <si>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</si>
  <si>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</si>
  <si>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</si>
  <si>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</si>
  <si>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サービス
提供月</t>
    <rPh sb="5" eb="7">
      <t>テイキョウ</t>
    </rPh>
    <rPh sb="7" eb="8">
      <t>ヅキ</t>
    </rPh>
    <phoneticPr fontId="15"/>
  </si>
  <si>
    <t>国加算等の額</t>
    <rPh sb="0" eb="1">
      <t>クニ</t>
    </rPh>
    <rPh sb="1" eb="3">
      <t>カサン</t>
    </rPh>
    <rPh sb="3" eb="4">
      <t>ナド</t>
    </rPh>
    <rPh sb="5" eb="6">
      <t>ガク</t>
    </rPh>
    <phoneticPr fontId="15"/>
  </si>
  <si>
    <t>月間国加算等
（円）</t>
    <rPh sb="0" eb="2">
      <t>ゲッカン</t>
    </rPh>
    <rPh sb="2" eb="3">
      <t>クニ</t>
    </rPh>
    <rPh sb="3" eb="5">
      <t>カサン</t>
    </rPh>
    <rPh sb="5" eb="6">
      <t>ナド</t>
    </rPh>
    <rPh sb="8" eb="9">
      <t>エン</t>
    </rPh>
    <phoneticPr fontId="15"/>
  </si>
  <si>
    <t>総合計</t>
    <rPh sb="0" eb="3">
      <t>ソウゴウケイ</t>
    </rPh>
    <phoneticPr fontId="3"/>
  </si>
  <si>
    <t>　　　</t>
    <phoneticPr fontId="4"/>
  </si>
  <si>
    <t>注３．「国加算等の計」の欄には、共同生活援助サービス費、人員配置体制加算、入院時支援特別加算、長期入院時支援特別加算、帰宅時支援加算又は長期帰宅時支援加算の合計額を記入すること。</t>
    <rPh sb="0" eb="1">
      <t>チュウ</t>
    </rPh>
    <rPh sb="4" eb="5">
      <t>クニ</t>
    </rPh>
    <rPh sb="5" eb="7">
      <t>カサン</t>
    </rPh>
    <rPh sb="7" eb="8">
      <t>トウ</t>
    </rPh>
    <rPh sb="9" eb="10">
      <t>ケイ</t>
    </rPh>
    <rPh sb="12" eb="13">
      <t>ラン</t>
    </rPh>
    <rPh sb="16" eb="18">
      <t>キョウドウ</t>
    </rPh>
    <rPh sb="18" eb="20">
      <t>セイカツ</t>
    </rPh>
    <rPh sb="20" eb="22">
      <t>エンジョ</t>
    </rPh>
    <rPh sb="26" eb="27">
      <t>ヒ</t>
    </rPh>
    <rPh sb="28" eb="36">
      <t>ジンインハイチタイセイカサン</t>
    </rPh>
    <rPh sb="37" eb="39">
      <t>ニュウイン</t>
    </rPh>
    <rPh sb="39" eb="40">
      <t>ジ</t>
    </rPh>
    <rPh sb="40" eb="42">
      <t>シエン</t>
    </rPh>
    <rPh sb="42" eb="44">
      <t>トクベツ</t>
    </rPh>
    <rPh sb="44" eb="46">
      <t>カサン</t>
    </rPh>
    <rPh sb="47" eb="49">
      <t>チョウキ</t>
    </rPh>
    <rPh sb="49" eb="51">
      <t>ニュウイン</t>
    </rPh>
    <rPh sb="51" eb="52">
      <t>ジ</t>
    </rPh>
    <rPh sb="52" eb="54">
      <t>シエン</t>
    </rPh>
    <rPh sb="54" eb="56">
      <t>トクベツ</t>
    </rPh>
    <rPh sb="56" eb="58">
      <t>カサン</t>
    </rPh>
    <rPh sb="59" eb="62">
      <t>キタクジ</t>
    </rPh>
    <rPh sb="62" eb="64">
      <t>シエン</t>
    </rPh>
    <rPh sb="64" eb="66">
      <t>カサン</t>
    </rPh>
    <rPh sb="66" eb="67">
      <t>マタ</t>
    </rPh>
    <phoneticPr fontId="4"/>
  </si>
  <si>
    <t>プルダウン</t>
    <phoneticPr fontId="3"/>
  </si>
  <si>
    <t>補助基準額抽出元データ</t>
    <rPh sb="0" eb="5">
      <t>ホジョキジュンガク</t>
    </rPh>
    <rPh sb="5" eb="7">
      <t>チュウシュツ</t>
    </rPh>
    <rPh sb="7" eb="8">
      <t>モト</t>
    </rPh>
    <phoneticPr fontId="3"/>
  </si>
  <si>
    <t>6：1</t>
  </si>
  <si>
    <t>法人補てん</t>
    <rPh sb="0" eb="2">
      <t>ホウジン</t>
    </rPh>
    <rPh sb="2" eb="3">
      <t>ホ</t>
    </rPh>
    <phoneticPr fontId="4"/>
  </si>
  <si>
    <t>グループホームとうがね</t>
    <phoneticPr fontId="3"/>
  </si>
  <si>
    <t>〇〇会補助金</t>
    <rPh sb="2" eb="3">
      <t>カイ</t>
    </rPh>
    <rPh sb="3" eb="6">
      <t>ホジョキン</t>
    </rPh>
    <phoneticPr fontId="3"/>
  </si>
  <si>
    <t>〇〇　〇〇</t>
    <phoneticPr fontId="3"/>
  </si>
  <si>
    <t>□□　□□</t>
    <phoneticPr fontId="3"/>
  </si>
  <si>
    <t>補助基準額</t>
    <rPh sb="0" eb="5">
      <t>ホジョキジュンガク</t>
    </rPh>
    <phoneticPr fontId="3"/>
  </si>
  <si>
    <t>人員配置加算</t>
    <rPh sb="0" eb="6">
      <t>ジンインハイチカサン</t>
    </rPh>
    <phoneticPr fontId="3"/>
  </si>
  <si>
    <t>12：1</t>
  </si>
  <si>
    <t>12：1</t>
    <phoneticPr fontId="3"/>
  </si>
  <si>
    <t>30：1</t>
    <phoneticPr fontId="3"/>
  </si>
  <si>
    <t>人員配置体制加算</t>
  </si>
  <si>
    <t>なし</t>
    <phoneticPr fontId="3"/>
  </si>
  <si>
    <t>世話人配置＆人員配置加算＆定員＆区分</t>
    <rPh sb="0" eb="3">
      <t>セワニン</t>
    </rPh>
    <rPh sb="3" eb="5">
      <t>ハイチ</t>
    </rPh>
    <rPh sb="6" eb="10">
      <t>ジンインハイチ</t>
    </rPh>
    <rPh sb="10" eb="12">
      <t>カサン</t>
    </rPh>
    <rPh sb="13" eb="15">
      <t>テイイン</t>
    </rPh>
    <rPh sb="16" eb="18">
      <t>クブン</t>
    </rPh>
    <phoneticPr fontId="3"/>
  </si>
  <si>
    <t>世話人
配置</t>
    <rPh sb="0" eb="3">
      <t>セワニン</t>
    </rPh>
    <rPh sb="4" eb="6">
      <t>ハイチ</t>
    </rPh>
    <phoneticPr fontId="4"/>
  </si>
  <si>
    <t>障害支援
区分</t>
    <rPh sb="0" eb="2">
      <t>ショウガイ</t>
    </rPh>
    <rPh sb="2" eb="4">
      <t>シエン</t>
    </rPh>
    <rPh sb="5" eb="7">
      <t>クブン</t>
    </rPh>
    <phoneticPr fontId="4"/>
  </si>
  <si>
    <t>帰宅時支援
加算</t>
    <rPh sb="0" eb="3">
      <t>キタクジ</t>
    </rPh>
    <rPh sb="3" eb="5">
      <t>シエン</t>
    </rPh>
    <rPh sb="6" eb="8">
      <t>カサン</t>
    </rPh>
    <phoneticPr fontId="15"/>
  </si>
  <si>
    <r>
      <t xml:space="preserve">補助所要額
</t>
    </r>
    <r>
      <rPr>
        <sz val="9"/>
        <color theme="1"/>
        <rFont val="ＭＳ Ｐゴシック"/>
        <family val="3"/>
        <charset val="128"/>
      </rPr>
      <t>（CとDを比較して少ない額）</t>
    </r>
    <rPh sb="0" eb="2">
      <t>ホジョ</t>
    </rPh>
    <rPh sb="2" eb="4">
      <t>ショヨウ</t>
    </rPh>
    <rPh sb="4" eb="5">
      <t>ガク</t>
    </rPh>
    <rPh sb="11" eb="13">
      <t>ヒカク</t>
    </rPh>
    <rPh sb="15" eb="16">
      <t>スク</t>
    </rPh>
    <rPh sb="18" eb="19">
      <t>ガク</t>
    </rPh>
    <phoneticPr fontId="4"/>
  </si>
  <si>
    <r>
      <t xml:space="preserve">④
国加算等
の計 </t>
    </r>
    <r>
      <rPr>
        <sz val="6"/>
        <color theme="1"/>
        <rFont val="ＭＳ Ｐゴシック"/>
        <family val="3"/>
        <charset val="128"/>
      </rPr>
      <t>※注3</t>
    </r>
    <rPh sb="2" eb="3">
      <t>クニ</t>
    </rPh>
    <rPh sb="3" eb="5">
      <t>カサン</t>
    </rPh>
    <rPh sb="5" eb="6">
      <t>トウ</t>
    </rPh>
    <rPh sb="8" eb="9">
      <t>ケイ</t>
    </rPh>
    <rPh sb="11" eb="12">
      <t>チュウ</t>
    </rPh>
    <phoneticPr fontId="4"/>
  </si>
  <si>
    <r>
      <t xml:space="preserve">　 合計⑤
</t>
    </r>
    <r>
      <rPr>
        <sz val="8"/>
        <color theme="1"/>
        <rFont val="ＭＳ Ｐゴシック"/>
        <family val="3"/>
        <charset val="128"/>
      </rPr>
      <t xml:space="preserve"> ③－④</t>
    </r>
    <r>
      <rPr>
        <sz val="6"/>
        <color theme="1"/>
        <rFont val="ＭＳ Ｐゴシック"/>
        <family val="3"/>
        <charset val="128"/>
      </rPr>
      <t>※マイナスの場合は0円換算</t>
    </r>
    <rPh sb="2" eb="4">
      <t>ゴウケイ</t>
    </rPh>
    <rPh sb="16" eb="18">
      <t>バアイ</t>
    </rPh>
    <phoneticPr fontId="4"/>
  </si>
  <si>
    <r>
      <t>（歳出の部）　</t>
    </r>
    <r>
      <rPr>
        <b/>
        <sz val="10"/>
        <color indexed="8"/>
        <rFont val="ＭＳ Ｐゴシック"/>
        <family val="3"/>
        <charset val="128"/>
      </rPr>
      <t>※補助対象外となる科目は除いて下さい。</t>
    </r>
    <phoneticPr fontId="4"/>
  </si>
  <si>
    <t>（歳出の部）</t>
    <phoneticPr fontId="4"/>
  </si>
  <si>
    <t>NO</t>
    <phoneticPr fontId="3"/>
  </si>
  <si>
    <t>「国加算等」算出シート</t>
    <rPh sb="1" eb="5">
      <t>クニカサントウ</t>
    </rPh>
    <rPh sb="6" eb="8">
      <t>サンシュツ</t>
    </rPh>
    <phoneticPr fontId="3"/>
  </si>
  <si>
    <t>「報酬月額」計</t>
    <rPh sb="1" eb="5">
      <t>ホウシュウゲツガク</t>
    </rPh>
    <rPh sb="6" eb="7">
      <t>ケイ</t>
    </rPh>
    <phoneticPr fontId="3"/>
  </si>
  <si>
    <t>入居者全員の報酬月額の計（年間額）</t>
    <rPh sb="0" eb="3">
      <t>ニュウキョシャ</t>
    </rPh>
    <rPh sb="3" eb="5">
      <t>ゼンイン</t>
    </rPh>
    <rPh sb="6" eb="10">
      <t>ホウシュウゲツガク</t>
    </rPh>
    <rPh sb="11" eb="12">
      <t>ケイ</t>
    </rPh>
    <rPh sb="13" eb="15">
      <t>ネンカン</t>
    </rPh>
    <rPh sb="15" eb="16">
      <t>ガク</t>
    </rPh>
    <phoneticPr fontId="3"/>
  </si>
  <si>
    <r>
      <t xml:space="preserve">報酬月額
</t>
    </r>
    <r>
      <rPr>
        <b/>
        <sz val="10"/>
        <color rgb="FFFF0000"/>
        <rFont val="ＭＳ Ｐゴシック"/>
        <family val="3"/>
        <charset val="128"/>
      </rPr>
      <t>（円）</t>
    </r>
    <rPh sb="0" eb="4">
      <t>ホウシュウゲツガク</t>
    </rPh>
    <rPh sb="6" eb="7">
      <t>エン</t>
    </rPh>
    <phoneticPr fontId="3"/>
  </si>
  <si>
    <r>
      <t>サービス単位数</t>
    </r>
    <r>
      <rPr>
        <b/>
        <sz val="10"/>
        <color rgb="FFFF0000"/>
        <rFont val="ＭＳ Ｐゴシック"/>
        <family val="3"/>
        <charset val="128"/>
      </rPr>
      <t>（単位）</t>
    </r>
    <rPh sb="4" eb="7">
      <t>タンイスウ</t>
    </rPh>
    <rPh sb="8" eb="10">
      <t>タンイ</t>
    </rPh>
    <phoneticPr fontId="15"/>
  </si>
  <si>
    <r>
      <t>サービス単位数</t>
    </r>
    <r>
      <rPr>
        <b/>
        <sz val="9"/>
        <color rgb="FFFF0000"/>
        <rFont val="ＭＳ Ｐゴシック"/>
        <family val="3"/>
        <charset val="128"/>
      </rPr>
      <t>（単位）</t>
    </r>
    <rPh sb="4" eb="7">
      <t>タンイスウ</t>
    </rPh>
    <rPh sb="8" eb="10">
      <t>タンイ</t>
    </rPh>
    <phoneticPr fontId="15"/>
  </si>
  <si>
    <t>※対象者を10人以上で入力すると２ページ目が印刷できるようになります。</t>
    <rPh sb="1" eb="4">
      <t>タイショウシャ</t>
    </rPh>
    <rPh sb="7" eb="8">
      <t>ニン</t>
    </rPh>
    <rPh sb="8" eb="10">
      <t>イジョウ</t>
    </rPh>
    <rPh sb="11" eb="13">
      <t>ニュウリョク</t>
    </rPh>
    <rPh sb="20" eb="21">
      <t>メ</t>
    </rPh>
    <rPh sb="22" eb="24">
      <t>インサツ</t>
    </rPh>
    <phoneticPr fontId="4"/>
  </si>
  <si>
    <t>「２．対象者の内訳」の共同生活住居の名称、世話人配置、人員配置体制加算、定員、障害支援区分、入居者氏名、①利用延月数を入力します。</t>
    <rPh sb="3" eb="6">
      <t>タイショウシャ</t>
    </rPh>
    <rPh sb="7" eb="9">
      <t>ウチワケ</t>
    </rPh>
    <rPh sb="11" eb="15">
      <t>キョウドウセイカツ</t>
    </rPh>
    <rPh sb="15" eb="17">
      <t>ジュウキョ</t>
    </rPh>
    <rPh sb="18" eb="20">
      <t>メイショウ</t>
    </rPh>
    <rPh sb="21" eb="26">
      <t>セワニンハイチ</t>
    </rPh>
    <rPh sb="27" eb="35">
      <t>ジンインハイチタイセイカサン</t>
    </rPh>
    <rPh sb="36" eb="38">
      <t>テイイン</t>
    </rPh>
    <rPh sb="39" eb="43">
      <t>ショウガイシエン</t>
    </rPh>
    <rPh sb="43" eb="45">
      <t>クブン</t>
    </rPh>
    <rPh sb="46" eb="49">
      <t>ニュウキョシャ</t>
    </rPh>
    <rPh sb="49" eb="51">
      <t>シメイ</t>
    </rPh>
    <rPh sb="53" eb="55">
      <t>リヨウ</t>
    </rPh>
    <rPh sb="55" eb="56">
      <t>ノ</t>
    </rPh>
    <rPh sb="56" eb="58">
      <t>ツキスウ</t>
    </rPh>
    <rPh sb="59" eb="61">
      <t>ニュウリョク</t>
    </rPh>
    <phoneticPr fontId="4"/>
  </si>
  <si>
    <t>※対象者が10人以上の場合も「１補助金所要額」欄は１ページ目に集約されます。（２ページ目に入力は不要です。）</t>
    <rPh sb="1" eb="4">
      <t>タイショウシャ</t>
    </rPh>
    <rPh sb="7" eb="10">
      <t>ニンイジョウ</t>
    </rPh>
    <rPh sb="11" eb="13">
      <t>バアイ</t>
    </rPh>
    <rPh sb="16" eb="19">
      <t>ホジョキン</t>
    </rPh>
    <rPh sb="19" eb="22">
      <t>ショヨウガク</t>
    </rPh>
    <rPh sb="23" eb="24">
      <t>ラン</t>
    </rPh>
    <rPh sb="29" eb="30">
      <t>メ</t>
    </rPh>
    <rPh sb="31" eb="33">
      <t>シュウヤク</t>
    </rPh>
    <rPh sb="43" eb="44">
      <t>メ</t>
    </rPh>
    <rPh sb="45" eb="47">
      <t>ニュウリョク</t>
    </rPh>
    <rPh sb="48" eb="50">
      <t>フヨウ</t>
    </rPh>
    <phoneticPr fontId="4"/>
  </si>
  <si>
    <t>「国加算等」算出シート</t>
    <rPh sb="1" eb="5">
      <t>クニカサンナド</t>
    </rPh>
    <rPh sb="6" eb="8">
      <t>サンシュツ</t>
    </rPh>
    <phoneticPr fontId="4"/>
  </si>
  <si>
    <t>①</t>
    <phoneticPr fontId="4"/>
  </si>
  <si>
    <t>②</t>
    <phoneticPr fontId="4"/>
  </si>
  <si>
    <t>※「定員」は、住居での定員数を入力してください（実際の利用者数ではありません）。</t>
    <rPh sb="2" eb="4">
      <t>テイイン</t>
    </rPh>
    <rPh sb="7" eb="9">
      <t>ジュウキョ</t>
    </rPh>
    <rPh sb="11" eb="13">
      <t>テイイン</t>
    </rPh>
    <rPh sb="13" eb="14">
      <t>スウ</t>
    </rPh>
    <rPh sb="15" eb="17">
      <t>ニュウリョク</t>
    </rPh>
    <rPh sb="24" eb="26">
      <t>ジッサイ</t>
    </rPh>
    <rPh sb="27" eb="29">
      <t>リヨウ</t>
    </rPh>
    <rPh sb="29" eb="30">
      <t>シャ</t>
    </rPh>
    <rPh sb="30" eb="31">
      <t>スウ</t>
    </rPh>
    <phoneticPr fontId="4"/>
  </si>
  <si>
    <t>※日付は空欄にしてください。</t>
    <rPh sb="1" eb="3">
      <t>ヒヅケ</t>
    </rPh>
    <rPh sb="4" eb="6">
      <t>クウラン</t>
    </rPh>
    <phoneticPr fontId="3"/>
  </si>
  <si>
    <t>　・共同生活援助サービス費</t>
    <rPh sb="2" eb="8">
      <t>キョウドウセイカツエンジョ</t>
    </rPh>
    <rPh sb="12" eb="13">
      <t>ヒ</t>
    </rPh>
    <phoneticPr fontId="4"/>
  </si>
  <si>
    <t>　・人員配置体制加算</t>
    <rPh sb="2" eb="10">
      <t>ジンインハイチタイセイカサン</t>
    </rPh>
    <phoneticPr fontId="4"/>
  </si>
  <si>
    <t>　・入院時支援特別加算</t>
    <rPh sb="2" eb="4">
      <t>ニュウイン</t>
    </rPh>
    <rPh sb="4" eb="5">
      <t>ジ</t>
    </rPh>
    <rPh sb="5" eb="7">
      <t>シエン</t>
    </rPh>
    <rPh sb="7" eb="11">
      <t>トクベツカサン</t>
    </rPh>
    <phoneticPr fontId="4"/>
  </si>
  <si>
    <t>　・長期入院時支援特別加算</t>
    <rPh sb="2" eb="4">
      <t>チョウキ</t>
    </rPh>
    <rPh sb="4" eb="6">
      <t>ニュウイン</t>
    </rPh>
    <rPh sb="6" eb="7">
      <t>ジ</t>
    </rPh>
    <rPh sb="7" eb="13">
      <t>シエントクベツカサン</t>
    </rPh>
    <phoneticPr fontId="4"/>
  </si>
  <si>
    <t>　・帰宅時支援加算</t>
    <rPh sb="2" eb="5">
      <t>キタクジ</t>
    </rPh>
    <rPh sb="5" eb="7">
      <t>シエン</t>
    </rPh>
    <rPh sb="7" eb="9">
      <t>カサン</t>
    </rPh>
    <phoneticPr fontId="4"/>
  </si>
  <si>
    <t>　・長期帰宅時支援加算</t>
    <rPh sb="2" eb="4">
      <t>チョウキ</t>
    </rPh>
    <rPh sb="4" eb="6">
      <t>キタク</t>
    </rPh>
    <rPh sb="6" eb="7">
      <t>ジ</t>
    </rPh>
    <rPh sb="7" eb="11">
      <t>シエンカサン</t>
    </rPh>
    <phoneticPr fontId="4"/>
  </si>
  <si>
    <t>③</t>
    <phoneticPr fontId="4"/>
  </si>
  <si>
    <r>
      <rPr>
        <b/>
        <sz val="11"/>
        <color rgb="FF0000CC"/>
        <rFont val="Segoe UI Symbol"/>
        <family val="3"/>
      </rPr>
      <t>➤</t>
    </r>
    <r>
      <rPr>
        <b/>
        <sz val="11"/>
        <color rgb="FF0000CC"/>
        <rFont val="BIZ UDPゴシック"/>
        <family val="3"/>
        <charset val="128"/>
      </rPr>
      <t>Ａ～Ｅ欄は、この段階ではまだ入力しません。</t>
    </r>
    <phoneticPr fontId="4"/>
  </si>
  <si>
    <r>
      <rPr>
        <b/>
        <sz val="11"/>
        <color rgb="FF0000CC"/>
        <rFont val="Segoe UI Symbol"/>
        <family val="3"/>
      </rPr>
      <t>➤</t>
    </r>
    <r>
      <rPr>
        <b/>
        <sz val="11"/>
        <color rgb="FF0000CC"/>
        <rFont val="BIZ UDPゴシック"/>
        <family val="3"/>
        <charset val="128"/>
      </rPr>
      <t>「④国加算等の計」欄はここではまだ入力しません。</t>
    </r>
    <rPh sb="3" eb="6">
      <t>クニカサン</t>
    </rPh>
    <rPh sb="6" eb="7">
      <t>ナド</t>
    </rPh>
    <rPh sb="8" eb="9">
      <t>ケイ</t>
    </rPh>
    <rPh sb="10" eb="11">
      <t>ラン</t>
    </rPh>
    <rPh sb="18" eb="20">
      <t>ニュウリョク</t>
    </rPh>
    <phoneticPr fontId="4"/>
  </si>
  <si>
    <r>
      <t>※代表者の</t>
    </r>
    <r>
      <rPr>
        <u val="double"/>
        <sz val="12"/>
        <color rgb="FF0000CC"/>
        <rFont val="BIZ UDPゴシック"/>
        <family val="3"/>
        <charset val="128"/>
      </rPr>
      <t>押印は不要</t>
    </r>
    <r>
      <rPr>
        <sz val="11"/>
        <rFont val="BIZ UDPゴシック"/>
        <family val="3"/>
        <charset val="128"/>
      </rPr>
      <t>です。</t>
    </r>
    <rPh sb="1" eb="4">
      <t>ダイヒョウシャ</t>
    </rPh>
    <rPh sb="5" eb="7">
      <t>オウイン</t>
    </rPh>
    <rPh sb="8" eb="10">
      <t>フヨウ</t>
    </rPh>
    <phoneticPr fontId="3"/>
  </si>
  <si>
    <r>
      <rPr>
        <b/>
        <sz val="16"/>
        <color rgb="FFFF0000"/>
        <rFont val="BIZ UDPゴシック"/>
        <family val="3"/>
        <charset val="128"/>
      </rPr>
      <t>　　↓</t>
    </r>
    <r>
      <rPr>
        <b/>
        <sz val="12"/>
        <color rgb="FFFF0000"/>
        <rFont val="BIZ UDPゴシック"/>
        <family val="3"/>
        <charset val="128"/>
      </rPr>
      <t>　様式をダブルクリックをすると、記載例のシートに移動します。</t>
    </r>
    <phoneticPr fontId="4"/>
  </si>
  <si>
    <t>手順１</t>
    <rPh sb="0" eb="2">
      <t>テジュン</t>
    </rPh>
    <phoneticPr fontId="4"/>
  </si>
  <si>
    <t>手順２</t>
    <rPh sb="0" eb="2">
      <t>テジュン</t>
    </rPh>
    <phoneticPr fontId="4"/>
  </si>
  <si>
    <t>手順３</t>
    <rPh sb="0" eb="2">
      <t>テジュン</t>
    </rPh>
    <phoneticPr fontId="4"/>
  </si>
  <si>
    <r>
      <t>シート名：利用者毎　</t>
    </r>
    <r>
      <rPr>
        <sz val="10"/>
        <color theme="1"/>
        <rFont val="BIZ UDPゴシック"/>
        <family val="3"/>
        <charset val="128"/>
      </rPr>
      <t>※シートの色…みどり</t>
    </r>
    <rPh sb="3" eb="4">
      <t>メイ</t>
    </rPh>
    <rPh sb="5" eb="9">
      <t>リヨウシャマイ</t>
    </rPh>
    <phoneticPr fontId="4"/>
  </si>
  <si>
    <t>手順４</t>
    <rPh sb="0" eb="2">
      <t>テジュン</t>
    </rPh>
    <phoneticPr fontId="4"/>
  </si>
  <si>
    <t>手順５</t>
    <rPh sb="0" eb="2">
      <t>テジュン</t>
    </rPh>
    <phoneticPr fontId="4"/>
  </si>
  <si>
    <r>
      <t>※</t>
    </r>
    <r>
      <rPr>
        <u val="double"/>
        <sz val="12"/>
        <color rgb="FFFF0000"/>
        <rFont val="BIZ UDPゴシック"/>
        <family val="3"/>
        <charset val="128"/>
      </rPr>
      <t>東金市が支給決定した入居者の分のみ</t>
    </r>
    <r>
      <rPr>
        <sz val="11"/>
        <rFont val="BIZ UDPゴシック"/>
        <family val="3"/>
        <charset val="128"/>
      </rPr>
      <t>を記載してください。</t>
    </r>
    <phoneticPr fontId="4"/>
  </si>
  <si>
    <t>※「訓練等給付費」には、シート名「利用者毎」の「報酬月額計」の金額を入力します。</t>
    <rPh sb="2" eb="4">
      <t>クンレン</t>
    </rPh>
    <rPh sb="4" eb="5">
      <t>ナド</t>
    </rPh>
    <rPh sb="5" eb="8">
      <t>キュウフヒ</t>
    </rPh>
    <phoneticPr fontId="4"/>
  </si>
  <si>
    <t>※対象経費は、名称、種別、理由の如何を問わず、グループホームの運営に要する人件費、運営費等とし、建設費、修繕費、利用者が負担する食材料費、家賃、光熱水費等は含みません。</t>
    <phoneticPr fontId="4"/>
  </si>
  <si>
    <t>手順６</t>
    <rPh sb="0" eb="2">
      <t>テジュン</t>
    </rPh>
    <phoneticPr fontId="4"/>
  </si>
  <si>
    <t>詳しくは、各様式の記載例をご確認ください。</t>
    <rPh sb="0" eb="1">
      <t>クワ</t>
    </rPh>
    <rPh sb="5" eb="8">
      <t>カクヨウシキ</t>
    </rPh>
    <rPh sb="9" eb="12">
      <t>キサイレイ</t>
    </rPh>
    <rPh sb="14" eb="16">
      <t>カクニン</t>
    </rPh>
    <phoneticPr fontId="4"/>
  </si>
  <si>
    <t xml:space="preserve">名称、住所、代表者の職及び氏名、グループホームの名称を入力します。(黄色のセル）
</t>
    <rPh sb="34" eb="36">
      <t>キイロ</t>
    </rPh>
    <phoneticPr fontId="4"/>
  </si>
  <si>
    <r>
      <t>「報酬月額」に毎月国保連システムを経由する訓練等給付費の</t>
    </r>
    <r>
      <rPr>
        <u val="double"/>
        <sz val="12"/>
        <color rgb="FF0000CC"/>
        <rFont val="BIZ UDPゴシック"/>
        <family val="3"/>
        <charset val="128"/>
      </rPr>
      <t>金額</t>
    </r>
    <r>
      <rPr>
        <sz val="11"/>
        <color theme="1"/>
        <rFont val="BIZ UDPゴシック"/>
        <family val="3"/>
        <charset val="128"/>
      </rPr>
      <t>（利用者負担控除前）を入力します。（黄色のセル）</t>
    </r>
    <rPh sb="1" eb="5">
      <t>ホウシュウゲツガク</t>
    </rPh>
    <rPh sb="7" eb="9">
      <t>マイツキ</t>
    </rPh>
    <rPh sb="9" eb="12">
      <t>コクホレン</t>
    </rPh>
    <rPh sb="17" eb="19">
      <t>ケイユ</t>
    </rPh>
    <rPh sb="21" eb="24">
      <t>クンレンナド</t>
    </rPh>
    <rPh sb="24" eb="26">
      <t>キュウフ</t>
    </rPh>
    <rPh sb="26" eb="27">
      <t>ヒ</t>
    </rPh>
    <rPh sb="28" eb="30">
      <t>キンガク</t>
    </rPh>
    <rPh sb="29" eb="30">
      <t>ガク</t>
    </rPh>
    <rPh sb="31" eb="34">
      <t>リヨウシャ</t>
    </rPh>
    <rPh sb="34" eb="36">
      <t>フタン</t>
    </rPh>
    <rPh sb="36" eb="38">
      <t>コウジョ</t>
    </rPh>
    <rPh sb="38" eb="39">
      <t>マエ</t>
    </rPh>
    <rPh sb="41" eb="43">
      <t>ニュウリョク</t>
    </rPh>
    <rPh sb="48" eb="50">
      <t>キイロ</t>
    </rPh>
    <phoneticPr fontId="4"/>
  </si>
  <si>
    <t>「地域単価」を入力します。（黄色のセル）</t>
    <rPh sb="1" eb="5">
      <t>チイキタンカ</t>
    </rPh>
    <rPh sb="7" eb="9">
      <t>ニュウリョク</t>
    </rPh>
    <rPh sb="14" eb="16">
      <t>キイロ</t>
    </rPh>
    <phoneticPr fontId="4"/>
  </si>
  <si>
    <r>
      <t>初めに「⑴補助金所要額」の「</t>
    </r>
    <r>
      <rPr>
        <u val="double"/>
        <sz val="12"/>
        <color rgb="FFFF0000"/>
        <rFont val="BIZ UDPゴシック"/>
        <family val="3"/>
        <charset val="128"/>
      </rPr>
      <t>対象者数</t>
    </r>
    <r>
      <rPr>
        <sz val="11"/>
        <color theme="1"/>
        <rFont val="BIZ UDPゴシック"/>
        <family val="3"/>
        <charset val="128"/>
      </rPr>
      <t>」を入力します。（黄色のセル）</t>
    </r>
    <rPh sb="0" eb="1">
      <t>ハジ</t>
    </rPh>
    <rPh sb="5" eb="11">
      <t>ホジョキンショヨウガク</t>
    </rPh>
    <rPh sb="14" eb="17">
      <t>タイショウシャ</t>
    </rPh>
    <rPh sb="17" eb="18">
      <t>スウ</t>
    </rPh>
    <rPh sb="20" eb="22">
      <t>ニュウリョク</t>
    </rPh>
    <rPh sb="27" eb="29">
      <t>キイロ</t>
    </rPh>
    <phoneticPr fontId="4"/>
  </si>
  <si>
    <t>「④国加算等の計」欄に「「国加算等」算出シート」で集計した利用者ごとの「国加算等の計」の額を入力します。（黄色のセル）</t>
    <rPh sb="2" eb="5">
      <t>クニカサン</t>
    </rPh>
    <rPh sb="5" eb="6">
      <t>ナド</t>
    </rPh>
    <rPh sb="7" eb="8">
      <t>ケイ</t>
    </rPh>
    <rPh sb="9" eb="10">
      <t>ラン</t>
    </rPh>
    <rPh sb="25" eb="27">
      <t>シュウケイ</t>
    </rPh>
    <rPh sb="29" eb="32">
      <t>リヨウシャ</t>
    </rPh>
    <rPh sb="36" eb="37">
      <t>クニ</t>
    </rPh>
    <rPh sb="37" eb="40">
      <t>カサンナド</t>
    </rPh>
    <rPh sb="41" eb="42">
      <t>ケイ</t>
    </rPh>
    <rPh sb="44" eb="45">
      <t>ガク</t>
    </rPh>
    <rPh sb="46" eb="48">
      <t>ニュウリョク</t>
    </rPh>
    <rPh sb="53" eb="55">
      <t>キイロ</t>
    </rPh>
    <phoneticPr fontId="4"/>
  </si>
  <si>
    <t>「歳出の部」を入力します。（黄色のセル）</t>
    <rPh sb="1" eb="3">
      <t>サイシュツ</t>
    </rPh>
    <rPh sb="4" eb="5">
      <t>ブ</t>
    </rPh>
    <rPh sb="7" eb="9">
      <t>ニュウリョク</t>
    </rPh>
    <rPh sb="14" eb="16">
      <t>キイロ</t>
    </rPh>
    <phoneticPr fontId="4"/>
  </si>
  <si>
    <t>「歳入の部」を入力します。（黄色のセル）</t>
    <rPh sb="1" eb="3">
      <t>サイニュウ</t>
    </rPh>
    <rPh sb="4" eb="5">
      <t>ブ</t>
    </rPh>
    <rPh sb="7" eb="9">
      <t>ニュウリョク</t>
    </rPh>
    <rPh sb="14" eb="16">
      <t>キイロ</t>
    </rPh>
    <phoneticPr fontId="4"/>
  </si>
  <si>
    <t>「寄付金その他の収入予定額」（Ｂ）欄を入力します。（黄色のセル）</t>
    <rPh sb="17" eb="18">
      <t>ラン</t>
    </rPh>
    <rPh sb="19" eb="21">
      <t>ニュウリョク</t>
    </rPh>
    <rPh sb="26" eb="28">
      <t>キイロ</t>
    </rPh>
    <phoneticPr fontId="4"/>
  </si>
  <si>
    <t>※訓練等給付費＋その他の補助金＋寄付金等</t>
    <rPh sb="1" eb="3">
      <t>クンレン</t>
    </rPh>
    <rPh sb="3" eb="4">
      <t>ナド</t>
    </rPh>
    <rPh sb="4" eb="7">
      <t>キュウフヒ</t>
    </rPh>
    <rPh sb="10" eb="11">
      <t>タ</t>
    </rPh>
    <rPh sb="12" eb="15">
      <t>ホジョキン</t>
    </rPh>
    <rPh sb="16" eb="19">
      <t>キフキン</t>
    </rPh>
    <rPh sb="19" eb="20">
      <t>ナド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</si>
  <si>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</si>
  <si>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r>
      <t>「サービス単位数」欄の下記項目ごとに国保連の請求明細書を元に</t>
    </r>
    <r>
      <rPr>
        <u val="double"/>
        <sz val="12"/>
        <color rgb="FF0000CC"/>
        <rFont val="BIZ UDPゴシック"/>
        <family val="3"/>
        <charset val="128"/>
      </rPr>
      <t>単位数</t>
    </r>
    <r>
      <rPr>
        <sz val="11"/>
        <color theme="1"/>
        <rFont val="BIZ UDPゴシック"/>
        <family val="3"/>
        <charset val="128"/>
      </rPr>
      <t>を入力します。（赤枠）</t>
    </r>
    <rPh sb="5" eb="8">
      <t>タンイスウ</t>
    </rPh>
    <rPh sb="9" eb="10">
      <t>ラン</t>
    </rPh>
    <rPh sb="11" eb="15">
      <t>カキコウモク</t>
    </rPh>
    <rPh sb="18" eb="21">
      <t>コクホレン</t>
    </rPh>
    <rPh sb="22" eb="24">
      <t>セイキュウ</t>
    </rPh>
    <rPh sb="24" eb="27">
      <t>メイサイショ</t>
    </rPh>
    <rPh sb="28" eb="29">
      <t>モト</t>
    </rPh>
    <rPh sb="30" eb="33">
      <t>タンイスウ</t>
    </rPh>
    <rPh sb="34" eb="36">
      <t>ニュウリョク</t>
    </rPh>
    <rPh sb="41" eb="42">
      <t>アカ</t>
    </rPh>
    <rPh sb="42" eb="43">
      <t>ワク</t>
    </rPh>
    <phoneticPr fontId="4"/>
  </si>
  <si>
    <t>②</t>
    <phoneticPr fontId="4"/>
  </si>
  <si>
    <t>東金市障害者グループホーム運営費補助金実績報告書</t>
    <phoneticPr fontId="3"/>
  </si>
  <si>
    <t>第４号様式（第９条）</t>
    <phoneticPr fontId="3"/>
  </si>
  <si>
    <t>　１　東金市障害者グループホーム運営費補助金精算書</t>
    <phoneticPr fontId="3"/>
  </si>
  <si>
    <t>　２　歳入歳出決算（見込）書抄本</t>
    <phoneticPr fontId="3"/>
  </si>
  <si>
    <t>　令和７年１０月３０日付け東金市指令</t>
    <phoneticPr fontId="3"/>
  </si>
  <si>
    <t>第２８６号－</t>
    <phoneticPr fontId="3"/>
  </si>
  <si>
    <t>で交付決定のあった令和７年度東金市障害</t>
    <rPh sb="14" eb="17">
      <t>トウガネシ</t>
    </rPh>
    <rPh sb="17" eb="19">
      <t>ショウガイ</t>
    </rPh>
    <phoneticPr fontId="3"/>
  </si>
  <si>
    <t>　者グループホーム運営費補助金に係る事業について、実績報告します。</t>
    <rPh sb="1" eb="2">
      <t>シャ</t>
    </rPh>
    <phoneticPr fontId="3"/>
  </si>
  <si>
    <t>　申請者</t>
    <phoneticPr fontId="3"/>
  </si>
  <si>
    <t>名称</t>
    <rPh sb="0" eb="1">
      <t>ナ</t>
    </rPh>
    <rPh sb="1" eb="2">
      <t>ショウ</t>
    </rPh>
    <phoneticPr fontId="3"/>
  </si>
  <si>
    <t>社会福祉法人　〇〇〇〇</t>
    <phoneticPr fontId="3"/>
  </si>
  <si>
    <t>東金市東岩崎1</t>
    <phoneticPr fontId="3"/>
  </si>
  <si>
    <t>理事長　〇〇〇〇</t>
    <phoneticPr fontId="3"/>
  </si>
  <si>
    <t>９９</t>
    <phoneticPr fontId="3"/>
  </si>
  <si>
    <t>東金市障害者グループホーム運営費補助金精算書</t>
    <rPh sb="0" eb="2">
      <t>トウガネ</t>
    </rPh>
    <rPh sb="2" eb="3">
      <t>シ</t>
    </rPh>
    <rPh sb="3" eb="6">
      <t>ショウガイシャ</t>
    </rPh>
    <rPh sb="13" eb="18">
      <t>ウンエイヒホジョ</t>
    </rPh>
    <rPh sb="18" eb="19">
      <t>キン</t>
    </rPh>
    <rPh sb="19" eb="22">
      <t>セイサンショ</t>
    </rPh>
    <phoneticPr fontId="4"/>
  </si>
  <si>
    <t>判定フラグ</t>
    <rPh sb="0" eb="2">
      <t>ハンテイ</t>
    </rPh>
    <phoneticPr fontId="3"/>
  </si>
  <si>
    <t>世話人配置</t>
    <rPh sb="0" eb="2">
      <t>セワ</t>
    </rPh>
    <rPh sb="2" eb="3">
      <t>ニン</t>
    </rPh>
    <rPh sb="3" eb="5">
      <t>ハイチ</t>
    </rPh>
    <phoneticPr fontId="4"/>
  </si>
  <si>
    <t>区分</t>
    <rPh sb="0" eb="2">
      <t>クブン</t>
    </rPh>
    <phoneticPr fontId="4"/>
  </si>
  <si>
    <t>1</t>
    <phoneticPr fontId="4"/>
  </si>
  <si>
    <t>2</t>
    <phoneticPr fontId="4"/>
  </si>
  <si>
    <t>3</t>
    <phoneticPr fontId="4"/>
  </si>
  <si>
    <t>世話人フラグ</t>
    <rPh sb="0" eb="3">
      <t>セワニン</t>
    </rPh>
    <phoneticPr fontId="3"/>
  </si>
  <si>
    <t>定員フラグ</t>
    <rPh sb="0" eb="2">
      <t>テイイン</t>
    </rPh>
    <phoneticPr fontId="3"/>
  </si>
  <si>
    <t>区分フラグ</t>
    <rPh sb="0" eb="2">
      <t>クブン</t>
    </rPh>
    <phoneticPr fontId="3"/>
  </si>
  <si>
    <t>加算フラグ</t>
    <rPh sb="0" eb="2">
      <t>カサン</t>
    </rPh>
    <phoneticPr fontId="3"/>
  </si>
  <si>
    <t>＆</t>
    <phoneticPr fontId="3"/>
  </si>
  <si>
    <t>VALUE</t>
    <phoneticPr fontId="3"/>
  </si>
  <si>
    <t>まき</t>
    <phoneticPr fontId="3"/>
  </si>
  <si>
    <t>さくら</t>
    <phoneticPr fontId="3"/>
  </si>
  <si>
    <t>令和７年度歳入歳出決算（見込）書抄本</t>
    <phoneticPr fontId="4"/>
  </si>
  <si>
    <t>東金市障害者グループホーム運営費補助金実績報告書</t>
    <rPh sb="0" eb="3">
      <t>トウガネシ</t>
    </rPh>
    <rPh sb="3" eb="6">
      <t>ショウガイシャ</t>
    </rPh>
    <rPh sb="13" eb="16">
      <t>ウンエイヒ</t>
    </rPh>
    <rPh sb="16" eb="19">
      <t>ホジョキン</t>
    </rPh>
    <rPh sb="19" eb="21">
      <t>ジッセキ</t>
    </rPh>
    <rPh sb="21" eb="24">
      <t>ホウコクショ</t>
    </rPh>
    <phoneticPr fontId="3"/>
  </si>
  <si>
    <t>「東金市障害者グループホーム運営費補助金交付可否決定通知書」に記載されている右上の指令番号の枝番を入力します。</t>
    <rPh sb="1" eb="4">
      <t>トウガネシ</t>
    </rPh>
    <rPh sb="4" eb="7">
      <t>ショウガイシャ</t>
    </rPh>
    <rPh sb="14" eb="17">
      <t>ウンエイヒ</t>
    </rPh>
    <rPh sb="17" eb="20">
      <t>ホジョキン</t>
    </rPh>
    <rPh sb="20" eb="22">
      <t>コウフ</t>
    </rPh>
    <rPh sb="22" eb="24">
      <t>カヒ</t>
    </rPh>
    <rPh sb="24" eb="26">
      <t>ケッテイ</t>
    </rPh>
    <rPh sb="26" eb="29">
      <t>ツウチショ</t>
    </rPh>
    <rPh sb="31" eb="33">
      <t>キサイ</t>
    </rPh>
    <rPh sb="38" eb="40">
      <t>ミギウエ</t>
    </rPh>
    <rPh sb="41" eb="43">
      <t>シレイ</t>
    </rPh>
    <rPh sb="43" eb="45">
      <t>バンゴウ</t>
    </rPh>
    <rPh sb="46" eb="48">
      <t>エダバン</t>
    </rPh>
    <rPh sb="49" eb="51">
      <t>ニュウリョク</t>
    </rPh>
    <phoneticPr fontId="4"/>
  </si>
  <si>
    <t>東金市障害者グループホーム運営費補助金精算書</t>
    <rPh sb="0" eb="3">
      <t>トウガネシ</t>
    </rPh>
    <rPh sb="3" eb="6">
      <t>ショウガイシャ</t>
    </rPh>
    <rPh sb="13" eb="16">
      <t>ウンエイヒ</t>
    </rPh>
    <rPh sb="16" eb="19">
      <t>ホジョキン</t>
    </rPh>
    <rPh sb="19" eb="22">
      <t>セイサンショ</t>
    </rPh>
    <phoneticPr fontId="4"/>
  </si>
  <si>
    <t>歳入歳出決算書抄本</t>
    <rPh sb="0" eb="4">
      <t>サイニュウサイシュツ</t>
    </rPh>
    <rPh sb="4" eb="6">
      <t>ケッサン</t>
    </rPh>
    <rPh sb="6" eb="7">
      <t>ショ</t>
    </rPh>
    <rPh sb="7" eb="9">
      <t>ショウホン</t>
    </rPh>
    <phoneticPr fontId="4"/>
  </si>
  <si>
    <t>「決算書」の「歳入の部」のうち、訓練等給付費＋その他の補助金＋寄付金等の額を入力します。（当補助金及び法人補てん分は含みません）</t>
    <rPh sb="1" eb="4">
      <t>ケッサンショ</t>
    </rPh>
    <rPh sb="7" eb="9">
      <t>サイニュウ</t>
    </rPh>
    <rPh sb="10" eb="11">
      <t>ブ</t>
    </rPh>
    <rPh sb="16" eb="19">
      <t>クンレンナド</t>
    </rPh>
    <rPh sb="19" eb="21">
      <t>キュウフ</t>
    </rPh>
    <rPh sb="21" eb="22">
      <t>ヒ</t>
    </rPh>
    <rPh sb="25" eb="26">
      <t>タ</t>
    </rPh>
    <rPh sb="27" eb="30">
      <t>ホジョキン</t>
    </rPh>
    <rPh sb="31" eb="34">
      <t>キフキン</t>
    </rPh>
    <rPh sb="34" eb="35">
      <t>ナド</t>
    </rPh>
    <rPh sb="36" eb="37">
      <t>ガク</t>
    </rPh>
    <rPh sb="38" eb="40">
      <t>ニュウリョク</t>
    </rPh>
    <rPh sb="45" eb="46">
      <t>トウ</t>
    </rPh>
    <rPh sb="46" eb="49">
      <t>ホジョキン</t>
    </rPh>
    <rPh sb="49" eb="50">
      <t>オヨ</t>
    </rPh>
    <rPh sb="51" eb="54">
      <t>ホウジンホ</t>
    </rPh>
    <rPh sb="56" eb="57">
      <t>ブン</t>
    </rPh>
    <rPh sb="58" eb="59">
      <t>フク</t>
    </rPh>
    <phoneticPr fontId="4"/>
  </si>
  <si>
    <r>
      <rPr>
        <sz val="11"/>
        <rFont val="Segoe UI Symbol"/>
        <family val="3"/>
      </rPr>
      <t>△△</t>
    </r>
    <r>
      <rPr>
        <sz val="11"/>
        <rFont val="ＭＳ Ｐゴシック"/>
        <family val="3"/>
        <charset val="128"/>
      </rPr>
      <t>　</t>
    </r>
    <r>
      <rPr>
        <sz val="11"/>
        <rFont val="Segoe UI Symbol"/>
        <family val="3"/>
      </rPr>
      <t>△△</t>
    </r>
    <phoneticPr fontId="3"/>
  </si>
  <si>
    <t>精算書「寄付金その他の収入予定額（B）」</t>
    <rPh sb="0" eb="2">
      <t>セイサン</t>
    </rPh>
    <rPh sb="2" eb="3">
      <t>ショ</t>
    </rPh>
    <phoneticPr fontId="3"/>
  </si>
  <si>
    <t>１．精算書</t>
    <rPh sb="2" eb="5">
      <t>セイサンショ</t>
    </rPh>
    <phoneticPr fontId="4"/>
  </si>
  <si>
    <t>決算額　（円）</t>
    <rPh sb="0" eb="2">
      <t>ケッサン</t>
    </rPh>
    <rPh sb="2" eb="3">
      <t>ガク</t>
    </rPh>
    <rPh sb="5" eb="6">
      <t>エン</t>
    </rPh>
    <phoneticPr fontId="4"/>
  </si>
  <si>
    <t>精算書「寄付金その他の収入予定額（B）」</t>
    <rPh sb="0" eb="3">
      <t>セイサンショ</t>
    </rPh>
    <phoneticPr fontId="3"/>
  </si>
  <si>
    <t>※「精算書」の「④国加算等」の算出のため、入居者ごとに作成してください。</t>
    <rPh sb="2" eb="4">
      <t>セイサン</t>
    </rPh>
    <rPh sb="4" eb="5">
      <t>ショ</t>
    </rPh>
    <rPh sb="9" eb="13">
      <t>クニカサンナド</t>
    </rPh>
    <rPh sb="15" eb="17">
      <t>サンシュツ</t>
    </rPh>
    <rPh sb="21" eb="24">
      <t>ニュウキョシャ</t>
    </rPh>
    <rPh sb="27" eb="29">
      <t>サクセイ</t>
    </rPh>
    <phoneticPr fontId="15"/>
  </si>
  <si>
    <t>「精算書」の「④国加算等の計」欄へ入力→</t>
    <rPh sb="1" eb="3">
      <t>セイサン</t>
    </rPh>
    <rPh sb="3" eb="4">
      <t>ショ</t>
    </rPh>
    <rPh sb="15" eb="16">
      <t>ラン</t>
    </rPh>
    <rPh sb="17" eb="19">
      <t>ニュウリョク</t>
    </rPh>
    <phoneticPr fontId="3"/>
  </si>
  <si>
    <t xml:space="preserve">
</t>
    <phoneticPr fontId="4"/>
  </si>
  <si>
    <r>
      <t>シート名：実績報告書　</t>
    </r>
    <r>
      <rPr>
        <sz val="10"/>
        <color theme="1"/>
        <rFont val="BIZ UDPゴシック"/>
        <family val="3"/>
        <charset val="128"/>
      </rPr>
      <t>※シートの色…オレンジ</t>
    </r>
    <rPh sb="3" eb="4">
      <t>メイ</t>
    </rPh>
    <rPh sb="5" eb="10">
      <t>ジッセキホウコクショ</t>
    </rPh>
    <phoneticPr fontId="4"/>
  </si>
  <si>
    <r>
      <t>シート名：精算書　</t>
    </r>
    <r>
      <rPr>
        <sz val="10"/>
        <rFont val="BIZ UDPゴシック"/>
        <family val="3"/>
        <charset val="128"/>
      </rPr>
      <t>※シートの色…ピンク</t>
    </r>
    <rPh sb="3" eb="4">
      <t>メイ</t>
    </rPh>
    <rPh sb="5" eb="8">
      <t>セイサンショ</t>
    </rPh>
    <phoneticPr fontId="4"/>
  </si>
  <si>
    <r>
      <t>シート名：決算書　</t>
    </r>
    <r>
      <rPr>
        <sz val="10"/>
        <color theme="1"/>
        <rFont val="BIZ UDPゴシック"/>
        <family val="3"/>
        <charset val="128"/>
      </rPr>
      <t>※シートの色…あお</t>
    </r>
    <rPh sb="3" eb="4">
      <t>メイ</t>
    </rPh>
    <rPh sb="5" eb="8">
      <t>ケッサンショ</t>
    </rPh>
    <phoneticPr fontId="4"/>
  </si>
  <si>
    <r>
      <t>シート名：精算書　</t>
    </r>
    <r>
      <rPr>
        <sz val="10"/>
        <rFont val="BIZ UDPゴシック"/>
        <family val="3"/>
        <charset val="128"/>
      </rPr>
      <t>※シートの色…ピンク</t>
    </r>
    <rPh sb="3" eb="4">
      <t>メイ</t>
    </rPh>
    <rPh sb="5" eb="7">
      <t>セイサン</t>
    </rPh>
    <rPh sb="7" eb="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</si>
</sst>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0_);[Red]\(#,##0.00\)"/>
    <numFmt numFmtId="178" formatCode="#,##0.00&quot;円&quot;"/>
    <numFmt numFmtId="179" formatCode="#,##0.00&quot; 円&quot;"/>
    <numFmt numFmtId="180" formatCode="#,##0&quot; 円&quot;"/>
    <numFmt numFmtId="181" formatCode="[$-411]ge\.m\.d;@"/>
  </numFmts>
  <fonts count="59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0000CC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sz val="11"/>
      <name val="BIZ UDP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u val="double"/>
      <sz val="12"/>
      <color rgb="FFFF0000"/>
      <name val="BIZ UDPゴシック"/>
      <family val="3"/>
      <charset val="128"/>
    </font>
    <font>
      <u val="double"/>
      <sz val="12"/>
      <color rgb="FF0000CC"/>
      <name val="BIZ UDPゴシック"/>
      <family val="3"/>
      <charset val="128"/>
    </font>
    <font>
      <sz val="11"/>
      <name val="Segoe UI Symbol"/>
      <family val="3"/>
    </font>
    <font>
      <b/>
      <sz val="11"/>
      <color rgb="FF0000CC"/>
      <name val="BIZ UDPゴシック"/>
      <family val="3"/>
      <charset val="128"/>
    </font>
    <font>
      <b/>
      <sz val="11"/>
      <color rgb="FF0000CC"/>
      <name val="Segoe UI Symbol"/>
      <family val="3"/>
    </font>
    <font>
      <b/>
      <sz val="12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8"/>
      <color rgb="FF0000CC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theme="1"/>
      </left>
      <right style="thin">
        <color auto="1"/>
      </right>
      <top style="double">
        <color rgb="FFFF0000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auto="1"/>
      </top>
      <bottom style="double">
        <color rgb="FFFF0000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 applyBorder="0"/>
    <xf numFmtId="38" fontId="11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17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49" fontId="6" fillId="0" borderId="12" xfId="0" applyNumberFormat="1" applyFont="1" applyBorder="1">
      <alignment vertical="center"/>
    </xf>
    <xf numFmtId="49" fontId="6" fillId="0" borderId="5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" xfId="0" applyNumberFormat="1" applyFont="1" applyBorder="1">
      <alignment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16" fillId="0" borderId="0" xfId="0" applyFont="1" applyProtection="1">
      <alignment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horizontal="centerContinuous" vertical="center"/>
    </xf>
    <xf numFmtId="0" fontId="17" fillId="0" borderId="0" xfId="0" applyFont="1" applyAlignment="1" applyProtection="1">
      <alignment vertical="center"/>
    </xf>
    <xf numFmtId="38" fontId="18" fillId="0" borderId="0" xfId="1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38" fontId="19" fillId="0" borderId="0" xfId="1" applyFont="1" applyBorder="1" applyAlignment="1" applyProtection="1">
      <alignment vertical="center"/>
    </xf>
    <xf numFmtId="0" fontId="16" fillId="0" borderId="0" xfId="0" applyFont="1" applyBorder="1" applyProtection="1">
      <alignment vertical="center"/>
    </xf>
    <xf numFmtId="0" fontId="16" fillId="0" borderId="1" xfId="0" applyFont="1" applyBorder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6" fillId="0" borderId="8" xfId="0" applyFont="1" applyBorder="1" applyAlignment="1" applyProtection="1">
      <alignment horizontal="centerContinuous" vertical="center" wrapText="1"/>
    </xf>
    <xf numFmtId="0" fontId="16" fillId="0" borderId="3" xfId="0" applyFont="1" applyBorder="1" applyAlignment="1" applyProtection="1">
      <alignment horizontal="centerContinuous" vertical="center" wrapText="1"/>
    </xf>
    <xf numFmtId="0" fontId="16" fillId="0" borderId="9" xfId="0" applyFont="1" applyBorder="1" applyAlignment="1" applyProtection="1">
      <alignment horizontal="centerContinuous" vertical="center" wrapText="1"/>
    </xf>
    <xf numFmtId="0" fontId="16" fillId="0" borderId="13" xfId="0" applyFont="1" applyBorder="1" applyAlignment="1" applyProtection="1">
      <alignment horizontal="centerContinuous" vertical="center" wrapText="1"/>
    </xf>
    <xf numFmtId="0" fontId="16" fillId="0" borderId="10" xfId="0" applyFont="1" applyBorder="1" applyAlignment="1" applyProtection="1">
      <alignment horizontal="centerContinuous" vertical="center" wrapText="1"/>
    </xf>
    <xf numFmtId="0" fontId="16" fillId="0" borderId="1" xfId="0" applyFont="1" applyBorder="1" applyAlignment="1" applyProtection="1">
      <alignment horizontal="centerContinuous" vertical="center" wrapText="1"/>
    </xf>
    <xf numFmtId="38" fontId="16" fillId="0" borderId="0" xfId="1" applyFont="1" applyAlignment="1" applyProtection="1">
      <alignment vertical="center"/>
    </xf>
    <xf numFmtId="0" fontId="16" fillId="0" borderId="2" xfId="1" applyNumberFormat="1" applyFont="1" applyFill="1" applyBorder="1" applyAlignment="1" applyProtection="1">
      <alignment vertical="center"/>
    </xf>
    <xf numFmtId="0" fontId="25" fillId="0" borderId="0" xfId="0" applyFont="1" applyProtection="1">
      <alignment vertical="center"/>
    </xf>
    <xf numFmtId="177" fontId="21" fillId="0" borderId="22" xfId="0" applyNumberFormat="1" applyFont="1" applyBorder="1" applyProtection="1">
      <alignment vertical="center"/>
    </xf>
    <xf numFmtId="176" fontId="21" fillId="0" borderId="14" xfId="1" applyNumberFormat="1" applyFont="1" applyFill="1" applyBorder="1" applyProtection="1">
      <alignment vertical="center"/>
    </xf>
    <xf numFmtId="176" fontId="21" fillId="0" borderId="2" xfId="1" applyNumberFormat="1" applyFont="1" applyFill="1" applyBorder="1" applyProtection="1">
      <alignment vertical="center"/>
    </xf>
    <xf numFmtId="176" fontId="21" fillId="0" borderId="7" xfId="1" applyNumberFormat="1" applyFont="1" applyFill="1" applyBorder="1" applyProtection="1">
      <alignment vertical="center"/>
    </xf>
    <xf numFmtId="38" fontId="23" fillId="0" borderId="0" xfId="3" applyNumberFormat="1" applyFont="1" applyFill="1" applyAlignment="1" applyProtection="1">
      <alignment vertical="center"/>
    </xf>
    <xf numFmtId="38" fontId="23" fillId="0" borderId="0" xfId="2" applyNumberFormat="1" applyFont="1" applyAlignment="1" applyProtection="1">
      <alignment vertical="center"/>
    </xf>
    <xf numFmtId="0" fontId="16" fillId="0" borderId="7" xfId="0" applyFont="1" applyBorder="1" applyAlignment="1" applyProtection="1">
      <alignment horizontal="centerContinuous" vertical="center" wrapText="1"/>
    </xf>
    <xf numFmtId="38" fontId="21" fillId="0" borderId="30" xfId="1" applyFont="1" applyFill="1" applyBorder="1" applyAlignment="1" applyProtection="1">
      <alignment horizontal="center" vertical="center"/>
    </xf>
    <xf numFmtId="177" fontId="21" fillId="0" borderId="24" xfId="0" applyNumberFormat="1" applyFont="1" applyBorder="1" applyProtection="1">
      <alignment vertical="center"/>
    </xf>
    <xf numFmtId="176" fontId="21" fillId="0" borderId="25" xfId="1" applyNumberFormat="1" applyFont="1" applyFill="1" applyBorder="1" applyProtection="1">
      <alignment vertical="center"/>
    </xf>
    <xf numFmtId="176" fontId="21" fillId="0" borderId="26" xfId="1" applyNumberFormat="1" applyFont="1" applyFill="1" applyBorder="1" applyProtection="1">
      <alignment vertical="center"/>
    </xf>
    <xf numFmtId="176" fontId="21" fillId="0" borderId="23" xfId="1" applyNumberFormat="1" applyFont="1" applyFill="1" applyBorder="1" applyProtection="1">
      <alignment vertical="center"/>
    </xf>
    <xf numFmtId="38" fontId="16" fillId="0" borderId="4" xfId="1" applyFont="1" applyFill="1" applyBorder="1" applyAlignment="1" applyProtection="1">
      <alignment horizontal="center" vertical="center" wrapText="1"/>
    </xf>
    <xf numFmtId="38" fontId="23" fillId="0" borderId="11" xfId="1" applyFont="1" applyFill="1" applyBorder="1" applyAlignment="1" applyProtection="1">
      <alignment horizontal="center" vertical="center" wrapText="1"/>
    </xf>
    <xf numFmtId="176" fontId="21" fillId="0" borderId="4" xfId="1" applyNumberFormat="1" applyFont="1" applyFill="1" applyBorder="1" applyAlignment="1" applyProtection="1">
      <alignment vertical="center"/>
    </xf>
    <xf numFmtId="176" fontId="21" fillId="0" borderId="11" xfId="1" applyNumberFormat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horizontal="left" vertical="center" wrapText="1"/>
    </xf>
    <xf numFmtId="176" fontId="21" fillId="0" borderId="4" xfId="1" applyNumberFormat="1" applyFont="1" applyFill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center" vertical="center" shrinkToFit="1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6" borderId="2" xfId="1" applyFont="1" applyFill="1" applyBorder="1" applyAlignment="1" applyProtection="1">
      <alignment horizontal="center" vertical="center" shrinkToFit="1"/>
      <protection locked="0"/>
    </xf>
    <xf numFmtId="38" fontId="5" fillId="6" borderId="2" xfId="1" applyFont="1" applyFill="1" applyBorder="1" applyAlignment="1" applyProtection="1">
      <alignment horizontal="center" vertical="center"/>
      <protection locked="0"/>
    </xf>
    <xf numFmtId="38" fontId="5" fillId="6" borderId="11" xfId="1" applyFont="1" applyFill="1" applyBorder="1" applyAlignment="1" applyProtection="1">
      <alignment horizontal="center" vertical="center" wrapText="1"/>
      <protection locked="0"/>
    </xf>
    <xf numFmtId="38" fontId="5" fillId="6" borderId="9" xfId="1" applyFont="1" applyFill="1" applyBorder="1" applyAlignment="1" applyProtection="1">
      <alignment horizontal="center" vertical="center" wrapText="1"/>
      <protection locked="0"/>
    </xf>
    <xf numFmtId="38" fontId="21" fillId="6" borderId="38" xfId="1" applyFont="1" applyFill="1" applyBorder="1" applyAlignment="1" applyProtection="1">
      <alignment horizontal="center" vertical="center"/>
      <protection locked="0"/>
    </xf>
    <xf numFmtId="38" fontId="5" fillId="6" borderId="44" xfId="1" applyFont="1" applyFill="1" applyBorder="1" applyAlignment="1" applyProtection="1">
      <alignment horizontal="center" vertical="center" wrapText="1"/>
      <protection locked="0"/>
    </xf>
    <xf numFmtId="177" fontId="21" fillId="6" borderId="45" xfId="1" applyNumberFormat="1" applyFont="1" applyFill="1" applyBorder="1" applyAlignment="1" applyProtection="1">
      <alignment vertical="center"/>
      <protection locked="0"/>
    </xf>
    <xf numFmtId="177" fontId="21" fillId="6" borderId="47" xfId="1" applyNumberFormat="1" applyFont="1" applyFill="1" applyBorder="1" applyAlignment="1" applyProtection="1">
      <alignment vertical="center"/>
      <protection locked="0"/>
    </xf>
    <xf numFmtId="38" fontId="5" fillId="6" borderId="51" xfId="1" applyFont="1" applyFill="1" applyBorder="1" applyAlignment="1" applyProtection="1">
      <alignment horizontal="center" vertical="center" wrapText="1"/>
      <protection locked="0"/>
    </xf>
    <xf numFmtId="177" fontId="21" fillId="6" borderId="52" xfId="1" applyNumberFormat="1" applyFont="1" applyFill="1" applyBorder="1" applyAlignment="1" applyProtection="1">
      <alignment vertical="center"/>
      <protection locked="0"/>
    </xf>
    <xf numFmtId="176" fontId="21" fillId="6" borderId="53" xfId="1" applyNumberFormat="1" applyFont="1" applyFill="1" applyBorder="1" applyAlignment="1" applyProtection="1">
      <alignment vertical="center"/>
      <protection locked="0"/>
    </xf>
    <xf numFmtId="176" fontId="21" fillId="6" borderId="54" xfId="1" applyNumberFormat="1" applyFont="1" applyFill="1" applyBorder="1" applyAlignment="1" applyProtection="1">
      <alignment vertical="center"/>
      <protection locked="0"/>
    </xf>
    <xf numFmtId="176" fontId="21" fillId="6" borderId="55" xfId="1" applyNumberFormat="1" applyFont="1" applyFill="1" applyBorder="1" applyAlignment="1" applyProtection="1">
      <alignment vertical="center"/>
      <protection locked="0"/>
    </xf>
    <xf numFmtId="176" fontId="21" fillId="6" borderId="56" xfId="1" applyNumberFormat="1" applyFont="1" applyFill="1" applyBorder="1" applyAlignment="1" applyProtection="1">
      <alignment vertical="center"/>
      <protection locked="0"/>
    </xf>
    <xf numFmtId="38" fontId="23" fillId="0" borderId="3" xfId="1" applyFont="1" applyFill="1" applyBorder="1" applyAlignment="1" applyProtection="1">
      <alignment horizontal="center" vertical="center" wrapText="1"/>
    </xf>
    <xf numFmtId="38" fontId="16" fillId="0" borderId="9" xfId="1" applyFont="1" applyFill="1" applyBorder="1" applyAlignment="1" applyProtection="1">
      <alignment horizontal="centerContinuous" vertical="center" wrapText="1"/>
    </xf>
    <xf numFmtId="177" fontId="21" fillId="0" borderId="2" xfId="1" applyNumberFormat="1" applyFont="1" applyFill="1" applyBorder="1" applyAlignment="1" applyProtection="1">
      <alignment vertical="center"/>
      <protection locked="0"/>
    </xf>
    <xf numFmtId="176" fontId="21" fillId="0" borderId="2" xfId="1" applyNumberFormat="1" applyFont="1" applyFill="1" applyBorder="1" applyAlignment="1" applyProtection="1">
      <alignment vertical="center"/>
      <protection locked="0"/>
    </xf>
    <xf numFmtId="38" fontId="16" fillId="4" borderId="4" xfId="1" applyFont="1" applyFill="1" applyBorder="1" applyAlignment="1" applyProtection="1">
      <alignment horizontal="center" vertical="center" wrapText="1"/>
    </xf>
    <xf numFmtId="38" fontId="23" fillId="4" borderId="11" xfId="1" applyFont="1" applyFill="1" applyBorder="1" applyAlignment="1" applyProtection="1">
      <alignment horizontal="center" vertical="center" wrapText="1"/>
    </xf>
    <xf numFmtId="176" fontId="21" fillId="4" borderId="4" xfId="1" applyNumberFormat="1" applyFont="1" applyFill="1" applyBorder="1" applyAlignment="1" applyProtection="1">
      <alignment vertical="center"/>
    </xf>
    <xf numFmtId="176" fontId="21" fillId="4" borderId="11" xfId="1" applyNumberFormat="1" applyFont="1" applyFill="1" applyBorder="1" applyAlignment="1" applyProtection="1">
      <alignment vertical="center"/>
    </xf>
    <xf numFmtId="38" fontId="16" fillId="4" borderId="4" xfId="1" applyFont="1" applyFill="1" applyBorder="1" applyAlignment="1" applyProtection="1">
      <alignment horizontal="left" vertical="center" wrapText="1"/>
    </xf>
    <xf numFmtId="176" fontId="21" fillId="4" borderId="4" xfId="1" applyNumberFormat="1" applyFont="1" applyFill="1" applyBorder="1" applyAlignment="1" applyProtection="1">
      <alignment horizontal="right" vertical="center"/>
    </xf>
    <xf numFmtId="0" fontId="16" fillId="0" borderId="0" xfId="0" applyFont="1" applyProtection="1">
      <alignment vertical="center"/>
      <protection locked="0"/>
    </xf>
    <xf numFmtId="38" fontId="16" fillId="0" borderId="0" xfId="1" applyFont="1" applyAlignment="1" applyProtection="1">
      <alignment vertical="center"/>
      <protection locked="0"/>
    </xf>
    <xf numFmtId="38" fontId="23" fillId="0" borderId="0" xfId="2" applyNumberFormat="1" applyFont="1" applyAlignment="1" applyProtection="1">
      <alignment vertical="center"/>
      <protection locked="0"/>
    </xf>
    <xf numFmtId="0" fontId="16" fillId="0" borderId="0" xfId="0" applyFont="1" applyFill="1" applyProtection="1">
      <alignment vertical="center"/>
    </xf>
    <xf numFmtId="0" fontId="17" fillId="0" borderId="0" xfId="0" applyFont="1" applyFill="1" applyAlignment="1" applyProtection="1">
      <alignment horizontal="centerContinuous" vertical="center"/>
    </xf>
    <xf numFmtId="0" fontId="16" fillId="0" borderId="0" xfId="0" applyFont="1" applyFill="1" applyAlignment="1" applyProtection="1">
      <alignment horizontal="centerContinuous" vertical="center"/>
    </xf>
    <xf numFmtId="0" fontId="17" fillId="0" borderId="0" xfId="0" applyFont="1" applyFill="1" applyAlignment="1" applyProtection="1">
      <alignment vertical="center"/>
    </xf>
    <xf numFmtId="38" fontId="18" fillId="0" borderId="0" xfId="1" applyFont="1" applyFill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19" fillId="0" borderId="0" xfId="1" applyFont="1" applyFill="1" applyBorder="1" applyAlignment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16" fillId="0" borderId="1" xfId="0" applyFont="1" applyFill="1" applyBorder="1" applyProtection="1">
      <alignment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8" xfId="0" applyFont="1" applyFill="1" applyBorder="1" applyAlignment="1" applyProtection="1">
      <alignment horizontal="centerContinuous" vertical="center" wrapText="1"/>
    </xf>
    <xf numFmtId="0" fontId="16" fillId="0" borderId="3" xfId="0" applyFont="1" applyFill="1" applyBorder="1" applyAlignment="1" applyProtection="1">
      <alignment horizontal="centerContinuous" vertical="center" wrapText="1"/>
    </xf>
    <xf numFmtId="0" fontId="16" fillId="0" borderId="9" xfId="0" applyFont="1" applyFill="1" applyBorder="1" applyAlignment="1" applyProtection="1">
      <alignment horizontal="centerContinuous" vertical="center" wrapText="1"/>
    </xf>
    <xf numFmtId="0" fontId="16" fillId="0" borderId="13" xfId="0" applyFont="1" applyFill="1" applyBorder="1" applyAlignment="1" applyProtection="1">
      <alignment horizontal="centerContinuous" vertical="center" wrapText="1"/>
    </xf>
    <xf numFmtId="0" fontId="16" fillId="0" borderId="10" xfId="0" applyFont="1" applyFill="1" applyBorder="1" applyAlignment="1" applyProtection="1">
      <alignment horizontal="centerContinuous" vertical="center" wrapText="1"/>
    </xf>
    <xf numFmtId="0" fontId="16" fillId="0" borderId="1" xfId="0" applyFont="1" applyFill="1" applyBorder="1" applyAlignment="1" applyProtection="1">
      <alignment horizontal="centerContinuous" vertical="center" wrapText="1"/>
    </xf>
    <xf numFmtId="38" fontId="16" fillId="0" borderId="0" xfId="1" applyFont="1" applyFill="1" applyAlignment="1" applyProtection="1">
      <alignment vertical="center"/>
    </xf>
    <xf numFmtId="0" fontId="25" fillId="0" borderId="0" xfId="0" applyFont="1" applyFill="1" applyProtection="1">
      <alignment vertical="center"/>
    </xf>
    <xf numFmtId="177" fontId="21" fillId="0" borderId="22" xfId="0" applyNumberFormat="1" applyFont="1" applyFill="1" applyBorder="1" applyProtection="1">
      <alignment vertical="center"/>
    </xf>
    <xf numFmtId="38" fontId="23" fillId="0" borderId="0" xfId="2" applyNumberFormat="1" applyFont="1" applyFill="1" applyAlignment="1" applyProtection="1">
      <alignment vertical="center"/>
    </xf>
    <xf numFmtId="0" fontId="16" fillId="0" borderId="7" xfId="0" applyFont="1" applyFill="1" applyBorder="1" applyAlignment="1" applyProtection="1">
      <alignment horizontal="centerContinuous" vertical="center" wrapText="1"/>
    </xf>
    <xf numFmtId="177" fontId="21" fillId="0" borderId="24" xfId="0" applyNumberFormat="1" applyFont="1" applyFill="1" applyBorder="1" applyProtection="1">
      <alignment vertical="center"/>
    </xf>
    <xf numFmtId="0" fontId="16" fillId="0" borderId="57" xfId="0" applyFont="1" applyFill="1" applyBorder="1" applyAlignment="1" applyProtection="1">
      <alignment horizontal="centerContinuous" vertical="center" wrapText="1"/>
    </xf>
    <xf numFmtId="38" fontId="21" fillId="0" borderId="2" xfId="1" applyFont="1" applyFill="1" applyBorder="1" applyAlignment="1" applyProtection="1">
      <alignment horizontal="center" vertical="center"/>
      <protection locked="0"/>
    </xf>
    <xf numFmtId="38" fontId="23" fillId="0" borderId="9" xfId="1" applyFont="1" applyFill="1" applyBorder="1" applyAlignment="1" applyProtection="1">
      <alignment horizontal="centerContinuous" vertical="center" wrapText="1"/>
    </xf>
    <xf numFmtId="38" fontId="23" fillId="0" borderId="8" xfId="1" applyFont="1" applyFill="1" applyBorder="1" applyAlignment="1" applyProtection="1">
      <alignment horizontal="centerContinuous" vertical="center" wrapText="1"/>
    </xf>
    <xf numFmtId="38" fontId="16" fillId="0" borderId="3" xfId="1" applyFont="1" applyFill="1" applyBorder="1" applyAlignment="1" applyProtection="1">
      <alignment horizontal="center" vertical="center" wrapText="1"/>
    </xf>
    <xf numFmtId="0" fontId="26" fillId="0" borderId="0" xfId="8" applyFont="1" applyAlignment="1">
      <alignment horizontal="center" vertical="center"/>
    </xf>
    <xf numFmtId="0" fontId="16" fillId="0" borderId="0" xfId="8" applyFont="1">
      <alignment vertical="center"/>
    </xf>
    <xf numFmtId="0" fontId="16" fillId="0" borderId="0" xfId="8" applyFont="1" applyProtection="1">
      <alignment vertical="center"/>
    </xf>
    <xf numFmtId="0" fontId="27" fillId="0" borderId="0" xfId="8" applyFont="1" applyAlignment="1" applyProtection="1">
      <alignment horizontal="center" vertical="center"/>
    </xf>
    <xf numFmtId="0" fontId="27" fillId="0" borderId="0" xfId="8" applyFont="1" applyAlignment="1">
      <alignment horizontal="center" vertical="center"/>
    </xf>
    <xf numFmtId="0" fontId="26" fillId="0" borderId="0" xfId="8" applyFont="1" applyAlignment="1" applyProtection="1">
      <alignment horizontal="left" vertical="center"/>
    </xf>
    <xf numFmtId="0" fontId="26" fillId="0" borderId="2" xfId="8" applyFont="1" applyBorder="1" applyAlignment="1" applyProtection="1">
      <alignment horizontal="center" vertical="center" wrapText="1"/>
    </xf>
    <xf numFmtId="0" fontId="26" fillId="0" borderId="0" xfId="8" applyFont="1" applyBorder="1" applyAlignment="1">
      <alignment horizontal="center" vertical="center" wrapText="1"/>
    </xf>
    <xf numFmtId="0" fontId="26" fillId="0" borderId="0" xfId="8" applyFont="1" applyBorder="1" applyAlignment="1">
      <alignment horizontal="left" vertical="center"/>
    </xf>
    <xf numFmtId="38" fontId="26" fillId="6" borderId="2" xfId="9" applyFont="1" applyFill="1" applyBorder="1" applyAlignment="1" applyProtection="1">
      <alignment horizontal="right" vertical="center"/>
      <protection locked="0"/>
    </xf>
    <xf numFmtId="0" fontId="26" fillId="0" borderId="2" xfId="8" applyFont="1" applyBorder="1" applyAlignment="1" applyProtection="1">
      <alignment horizontal="left" vertical="center"/>
      <protection locked="0"/>
    </xf>
    <xf numFmtId="0" fontId="20" fillId="0" borderId="19" xfId="8" applyFont="1" applyBorder="1" applyAlignment="1">
      <alignment horizontal="center" vertical="center"/>
    </xf>
    <xf numFmtId="38" fontId="26" fillId="0" borderId="2" xfId="9" applyFont="1" applyFill="1" applyBorder="1" applyAlignment="1" applyProtection="1">
      <alignment horizontal="right" vertical="center" wrapText="1"/>
    </xf>
    <xf numFmtId="0" fontId="16" fillId="0" borderId="20" xfId="8" applyFont="1" applyBorder="1" applyAlignment="1">
      <alignment horizontal="center" vertical="center"/>
    </xf>
    <xf numFmtId="0" fontId="26" fillId="0" borderId="0" xfId="8" applyFont="1" applyAlignment="1">
      <alignment horizontal="center" vertical="center" wrapText="1"/>
    </xf>
    <xf numFmtId="0" fontId="26" fillId="0" borderId="0" xfId="8" applyFont="1" applyBorder="1" applyAlignment="1">
      <alignment vertical="center"/>
    </xf>
    <xf numFmtId="38" fontId="28" fillId="6" borderId="3" xfId="12" applyFont="1" applyFill="1" applyBorder="1" applyProtection="1">
      <alignment vertical="center"/>
      <protection locked="0"/>
    </xf>
    <xf numFmtId="38" fontId="28" fillId="6" borderId="2" xfId="12" applyFont="1" applyFill="1" applyBorder="1" applyProtection="1">
      <alignment vertical="center"/>
      <protection locked="0"/>
    </xf>
    <xf numFmtId="0" fontId="26" fillId="0" borderId="13" xfId="8" applyFont="1" applyBorder="1" applyAlignment="1" applyProtection="1">
      <alignment horizontal="left" vertical="center"/>
      <protection locked="0"/>
    </xf>
    <xf numFmtId="38" fontId="28" fillId="6" borderId="7" xfId="12" applyFont="1" applyFill="1" applyBorder="1" applyProtection="1">
      <alignment vertical="center"/>
      <protection locked="0"/>
    </xf>
    <xf numFmtId="38" fontId="28" fillId="6" borderId="18" xfId="12" applyFont="1" applyFill="1" applyBorder="1" applyProtection="1">
      <alignment vertical="center"/>
      <protection locked="0"/>
    </xf>
    <xf numFmtId="38" fontId="30" fillId="6" borderId="2" xfId="12" applyFont="1" applyFill="1" applyBorder="1" applyProtection="1">
      <alignment vertical="center"/>
      <protection locked="0"/>
    </xf>
    <xf numFmtId="0" fontId="28" fillId="0" borderId="11" xfId="11" applyFont="1" applyBorder="1" applyAlignment="1" applyProtection="1">
      <alignment horizontal="left" vertical="center"/>
      <protection locked="0"/>
    </xf>
    <xf numFmtId="0" fontId="28" fillId="0" borderId="4" xfId="11" applyFont="1" applyBorder="1" applyAlignment="1" applyProtection="1">
      <alignment horizontal="left" vertical="center"/>
      <protection locked="0"/>
    </xf>
    <xf numFmtId="0" fontId="26" fillId="6" borderId="2" xfId="8" applyFont="1" applyFill="1" applyBorder="1" applyAlignment="1" applyProtection="1">
      <alignment horizontal="left" vertical="center"/>
      <protection locked="0"/>
    </xf>
    <xf numFmtId="0" fontId="26" fillId="0" borderId="6" xfId="8" applyFont="1" applyBorder="1" applyAlignment="1" applyProtection="1">
      <alignment horizontal="left" vertical="center"/>
      <protection locked="0"/>
    </xf>
    <xf numFmtId="38" fontId="26" fillId="0" borderId="2" xfId="8" applyNumberFormat="1" applyFont="1" applyFill="1" applyBorder="1" applyAlignment="1" applyProtection="1">
      <alignment horizontal="right" vertical="center"/>
    </xf>
    <xf numFmtId="0" fontId="26" fillId="0" borderId="2" xfId="8" applyFont="1" applyBorder="1" applyAlignment="1" applyProtection="1">
      <alignment horizontal="left" vertical="center"/>
    </xf>
    <xf numFmtId="0" fontId="26" fillId="0" borderId="0" xfId="8" applyFont="1" applyAlignment="1" applyProtection="1">
      <alignment vertical="center"/>
    </xf>
    <xf numFmtId="0" fontId="26" fillId="0" borderId="0" xfId="8" applyFont="1" applyAlignment="1">
      <alignment vertical="center"/>
    </xf>
    <xf numFmtId="58" fontId="26" fillId="0" borderId="0" xfId="8" applyNumberFormat="1" applyFont="1" applyAlignment="1" applyProtection="1">
      <alignment horizontal="left" vertical="center"/>
    </xf>
    <xf numFmtId="0" fontId="26" fillId="0" borderId="0" xfId="8" applyFont="1" applyAlignment="1">
      <alignment horizontal="left" vertical="center"/>
    </xf>
    <xf numFmtId="58" fontId="26" fillId="0" borderId="0" xfId="8" applyNumberFormat="1" applyFont="1" applyAlignment="1" applyProtection="1">
      <alignment vertical="center"/>
    </xf>
    <xf numFmtId="0" fontId="16" fillId="0" borderId="0" xfId="8" applyFont="1" applyAlignment="1" applyProtection="1">
      <alignment vertical="center"/>
    </xf>
    <xf numFmtId="0" fontId="16" fillId="0" borderId="0" xfId="8" applyFont="1" applyAlignment="1" applyProtection="1">
      <alignment horizontal="right" vertical="center"/>
    </xf>
    <xf numFmtId="0" fontId="26" fillId="0" borderId="0" xfId="8" applyFont="1" applyAlignment="1">
      <alignment horizontal="left" vertical="center" shrinkToFit="1"/>
    </xf>
    <xf numFmtId="0" fontId="28" fillId="0" borderId="19" xfId="0" applyFont="1" applyBorder="1" applyAlignment="1">
      <alignment horizontal="center" vertical="center"/>
    </xf>
    <xf numFmtId="38" fontId="16" fillId="0" borderId="20" xfId="8" applyNumberFormat="1" applyFont="1" applyBorder="1">
      <alignment vertical="center"/>
    </xf>
    <xf numFmtId="0" fontId="26" fillId="0" borderId="2" xfId="8" applyFont="1" applyBorder="1" applyAlignment="1">
      <alignment horizontal="center" vertical="center" wrapText="1"/>
    </xf>
    <xf numFmtId="0" fontId="31" fillId="0" borderId="3" xfId="8" applyFont="1" applyBorder="1" applyAlignment="1">
      <alignment horizontal="left" vertical="center"/>
    </xf>
    <xf numFmtId="38" fontId="26" fillId="4" borderId="2" xfId="9" applyFont="1" applyFill="1" applyBorder="1" applyAlignment="1">
      <alignment horizontal="right" vertical="center"/>
    </xf>
    <xf numFmtId="0" fontId="26" fillId="0" borderId="2" xfId="8" applyFont="1" applyBorder="1" applyAlignment="1">
      <alignment horizontal="left" vertical="center"/>
    </xf>
    <xf numFmtId="38" fontId="26" fillId="0" borderId="2" xfId="9" applyFont="1" applyBorder="1" applyAlignment="1">
      <alignment horizontal="right" vertical="center"/>
    </xf>
    <xf numFmtId="0" fontId="26" fillId="0" borderId="11" xfId="8" applyFont="1" applyBorder="1" applyAlignment="1">
      <alignment horizontal="left" vertical="center"/>
    </xf>
    <xf numFmtId="0" fontId="26" fillId="0" borderId="4" xfId="8" applyFont="1" applyBorder="1" applyAlignment="1">
      <alignment horizontal="left" vertical="center"/>
    </xf>
    <xf numFmtId="38" fontId="26" fillId="5" borderId="2" xfId="9" applyFont="1" applyFill="1" applyBorder="1" applyAlignment="1">
      <alignment horizontal="right" vertical="center" wrapText="1"/>
    </xf>
    <xf numFmtId="38" fontId="26" fillId="0" borderId="0" xfId="9" applyFont="1" applyBorder="1" applyAlignment="1">
      <alignment horizontal="right" vertical="center" wrapText="1"/>
    </xf>
    <xf numFmtId="0" fontId="26" fillId="0" borderId="1" xfId="8" applyFont="1" applyBorder="1" applyAlignment="1">
      <alignment vertical="center"/>
    </xf>
    <xf numFmtId="0" fontId="28" fillId="0" borderId="3" xfId="11" applyFont="1" applyBorder="1" applyProtection="1">
      <alignment vertical="center"/>
      <protection locked="0"/>
    </xf>
    <xf numFmtId="38" fontId="28" fillId="0" borderId="3" xfId="12" applyFont="1" applyBorder="1" applyProtection="1">
      <alignment vertical="center"/>
      <protection locked="0"/>
    </xf>
    <xf numFmtId="0" fontId="28" fillId="0" borderId="2" xfId="11" applyFont="1" applyBorder="1" applyProtection="1">
      <alignment vertical="center"/>
      <protection locked="0"/>
    </xf>
    <xf numFmtId="38" fontId="28" fillId="0" borderId="2" xfId="12" applyFont="1" applyBorder="1" applyProtection="1">
      <alignment vertical="center"/>
      <protection locked="0"/>
    </xf>
    <xf numFmtId="0" fontId="26" fillId="0" borderId="13" xfId="8" applyFont="1" applyBorder="1" applyAlignment="1">
      <alignment horizontal="left" vertical="center"/>
    </xf>
    <xf numFmtId="38" fontId="28" fillId="0" borderId="7" xfId="12" applyFont="1" applyBorder="1" applyProtection="1">
      <alignment vertical="center"/>
      <protection locked="0"/>
    </xf>
    <xf numFmtId="38" fontId="28" fillId="0" borderId="18" xfId="12" applyFont="1" applyBorder="1" applyProtection="1">
      <alignment vertical="center"/>
      <protection locked="0"/>
    </xf>
    <xf numFmtId="38" fontId="30" fillId="0" borderId="2" xfId="12" applyFont="1" applyBorder="1" applyProtection="1">
      <alignment vertical="center"/>
      <protection locked="0"/>
    </xf>
    <xf numFmtId="0" fontId="26" fillId="0" borderId="6" xfId="8" applyFont="1" applyBorder="1" applyAlignment="1">
      <alignment horizontal="left" vertical="center"/>
    </xf>
    <xf numFmtId="38" fontId="26" fillId="5" borderId="2" xfId="8" applyNumberFormat="1" applyFont="1" applyFill="1" applyBorder="1" applyAlignment="1">
      <alignment horizontal="right" vertical="center"/>
    </xf>
    <xf numFmtId="58" fontId="26" fillId="0" borderId="0" xfId="8" applyNumberFormat="1" applyFont="1" applyAlignment="1">
      <alignment horizontal="left" vertical="center"/>
    </xf>
    <xf numFmtId="58" fontId="26" fillId="0" borderId="0" xfId="8" applyNumberFormat="1" applyFont="1" applyAlignment="1">
      <alignment vertical="center"/>
    </xf>
    <xf numFmtId="0" fontId="16" fillId="0" borderId="0" xfId="8" applyFont="1" applyAlignment="1">
      <alignment vertical="center"/>
    </xf>
    <xf numFmtId="0" fontId="16" fillId="0" borderId="0" xfId="8" applyFont="1" applyAlignment="1">
      <alignment horizontal="right" vertical="center"/>
    </xf>
    <xf numFmtId="0" fontId="0" fillId="0" borderId="0" xfId="0" applyProtection="1">
      <alignment vertical="center"/>
    </xf>
    <xf numFmtId="0" fontId="7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8" fillId="0" borderId="0" xfId="0" applyFont="1" applyAlignment="1" applyProtection="1">
      <alignment horizontal="justify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20" fillId="0" borderId="0" xfId="8" applyFont="1" applyAlignment="1">
      <alignment horizontal="right" vertical="center"/>
    </xf>
    <xf numFmtId="0" fontId="16" fillId="0" borderId="0" xfId="13" applyFont="1" applyProtection="1">
      <alignment vertical="center"/>
      <protection locked="0"/>
    </xf>
    <xf numFmtId="176" fontId="16" fillId="0" borderId="2" xfId="14" applyNumberFormat="1" applyFont="1" applyFill="1" applyBorder="1" applyAlignment="1" applyProtection="1">
      <alignment vertical="center" shrinkToFit="1"/>
      <protection locked="0"/>
    </xf>
    <xf numFmtId="176" fontId="16" fillId="6" borderId="4" xfId="14" applyNumberFormat="1" applyFont="1" applyFill="1" applyBorder="1" applyAlignment="1" applyProtection="1">
      <alignment vertical="center" shrinkToFit="1"/>
      <protection locked="0"/>
    </xf>
    <xf numFmtId="176" fontId="16" fillId="6" borderId="2" xfId="14" applyNumberFormat="1" applyFont="1" applyFill="1" applyBorder="1" applyAlignment="1" applyProtection="1">
      <alignment vertical="center" shrinkToFit="1"/>
      <protection locked="0"/>
    </xf>
    <xf numFmtId="176" fontId="16" fillId="6" borderId="58" xfId="14" applyNumberFormat="1" applyFont="1" applyFill="1" applyBorder="1" applyAlignment="1" applyProtection="1">
      <alignment vertical="center" shrinkToFit="1"/>
      <protection locked="0"/>
    </xf>
    <xf numFmtId="176" fontId="16" fillId="6" borderId="59" xfId="14" applyNumberFormat="1" applyFont="1" applyFill="1" applyBorder="1" applyAlignment="1" applyProtection="1">
      <alignment vertical="center" shrinkToFit="1"/>
      <protection locked="0"/>
    </xf>
    <xf numFmtId="176" fontId="16" fillId="6" borderId="43" xfId="14" applyNumberFormat="1" applyFont="1" applyFill="1" applyBorder="1" applyAlignment="1" applyProtection="1">
      <alignment vertical="center" shrinkToFit="1"/>
      <protection locked="0"/>
    </xf>
    <xf numFmtId="176" fontId="16" fillId="6" borderId="45" xfId="14" applyNumberFormat="1" applyFont="1" applyFill="1" applyBorder="1" applyAlignment="1" applyProtection="1">
      <alignment vertical="center" shrinkToFit="1"/>
      <protection locked="0"/>
    </xf>
    <xf numFmtId="176" fontId="16" fillId="6" borderId="60" xfId="14" applyNumberFormat="1" applyFont="1" applyFill="1" applyBorder="1" applyAlignment="1" applyProtection="1">
      <alignment vertical="center" shrinkToFit="1"/>
      <protection locked="0"/>
    </xf>
    <xf numFmtId="176" fontId="16" fillId="6" borderId="47" xfId="14" applyNumberFormat="1" applyFont="1" applyFill="1" applyBorder="1" applyAlignment="1" applyProtection="1">
      <alignment vertical="center" shrinkToFit="1"/>
      <protection locked="0"/>
    </xf>
    <xf numFmtId="176" fontId="16" fillId="6" borderId="61" xfId="14" applyNumberFormat="1" applyFont="1" applyFill="1" applyBorder="1" applyAlignment="1" applyProtection="1">
      <alignment vertical="center" shrinkToFit="1"/>
      <protection locked="0"/>
    </xf>
    <xf numFmtId="176" fontId="16" fillId="6" borderId="62" xfId="14" applyNumberFormat="1" applyFont="1" applyFill="1" applyBorder="1" applyAlignment="1" applyProtection="1">
      <alignment vertical="center" shrinkToFit="1"/>
      <protection locked="0"/>
    </xf>
    <xf numFmtId="176" fontId="16" fillId="6" borderId="50" xfId="14" applyNumberFormat="1" applyFont="1" applyFill="1" applyBorder="1" applyAlignment="1" applyProtection="1">
      <alignment vertical="center" shrinkToFit="1"/>
      <protection locked="0"/>
    </xf>
    <xf numFmtId="176" fontId="16" fillId="6" borderId="52" xfId="14" applyNumberFormat="1" applyFont="1" applyFill="1" applyBorder="1" applyAlignment="1" applyProtection="1">
      <alignment vertical="center" shrinkToFit="1"/>
      <protection locked="0"/>
    </xf>
    <xf numFmtId="176" fontId="16" fillId="6" borderId="63" xfId="14" applyNumberFormat="1" applyFont="1" applyFill="1" applyBorder="1" applyAlignment="1" applyProtection="1">
      <alignment vertical="center" shrinkToFit="1"/>
      <protection locked="0"/>
    </xf>
    <xf numFmtId="176" fontId="16" fillId="6" borderId="46" xfId="14" applyNumberFormat="1" applyFont="1" applyFill="1" applyBorder="1" applyAlignment="1" applyProtection="1">
      <alignment vertical="center" shrinkToFit="1"/>
      <protection locked="0"/>
    </xf>
    <xf numFmtId="176" fontId="16" fillId="6" borderId="64" xfId="14" applyNumberFormat="1" applyFont="1" applyFill="1" applyBorder="1" applyAlignment="1" applyProtection="1">
      <alignment vertical="center" shrinkToFit="1"/>
      <protection locked="0"/>
    </xf>
    <xf numFmtId="176" fontId="16" fillId="6" borderId="65" xfId="14" applyNumberFormat="1" applyFont="1" applyFill="1" applyBorder="1" applyAlignment="1" applyProtection="1">
      <alignment vertical="center" shrinkToFit="1"/>
      <protection locked="0"/>
    </xf>
    <xf numFmtId="176" fontId="16" fillId="6" borderId="66" xfId="14" applyNumberFormat="1" applyFont="1" applyFill="1" applyBorder="1" applyAlignment="1" applyProtection="1">
      <alignment vertical="center" shrinkToFit="1"/>
      <protection locked="0"/>
    </xf>
    <xf numFmtId="176" fontId="16" fillId="6" borderId="44" xfId="14" applyNumberFormat="1" applyFont="1" applyFill="1" applyBorder="1" applyAlignment="1" applyProtection="1">
      <alignment vertical="center" shrinkToFit="1"/>
      <protection locked="0"/>
    </xf>
    <xf numFmtId="176" fontId="16" fillId="6" borderId="11" xfId="14" applyNumberFormat="1" applyFont="1" applyFill="1" applyBorder="1" applyAlignment="1" applyProtection="1">
      <alignment vertical="center" shrinkToFit="1"/>
      <protection locked="0"/>
    </xf>
    <xf numFmtId="176" fontId="16" fillId="6" borderId="51" xfId="14" applyNumberFormat="1" applyFont="1" applyFill="1" applyBorder="1" applyAlignment="1" applyProtection="1">
      <alignment vertical="center" shrinkToFit="1"/>
      <protection locked="0"/>
    </xf>
    <xf numFmtId="176" fontId="16" fillId="6" borderId="67" xfId="14" applyNumberFormat="1" applyFont="1" applyFill="1" applyBorder="1" applyAlignment="1" applyProtection="1">
      <alignment vertical="center" shrinkToFit="1"/>
      <protection locked="0"/>
    </xf>
    <xf numFmtId="176" fontId="16" fillId="6" borderId="68" xfId="14" applyNumberFormat="1" applyFont="1" applyFill="1" applyBorder="1" applyAlignment="1" applyProtection="1">
      <alignment vertical="center" shrinkToFit="1"/>
      <protection locked="0"/>
    </xf>
    <xf numFmtId="176" fontId="16" fillId="6" borderId="69" xfId="14" applyNumberFormat="1" applyFont="1" applyFill="1" applyBorder="1" applyAlignment="1" applyProtection="1">
      <alignment vertical="center" shrinkToFit="1"/>
      <protection locked="0"/>
    </xf>
    <xf numFmtId="176" fontId="16" fillId="6" borderId="70" xfId="14" applyNumberFormat="1" applyFont="1" applyFill="1" applyBorder="1" applyAlignment="1" applyProtection="1">
      <alignment vertical="center" shrinkToFit="1"/>
      <protection locked="0"/>
    </xf>
    <xf numFmtId="176" fontId="16" fillId="6" borderId="71" xfId="14" applyNumberFormat="1" applyFont="1" applyFill="1" applyBorder="1" applyAlignment="1" applyProtection="1">
      <alignment vertical="center" shrinkToFit="1"/>
      <protection locked="0"/>
    </xf>
    <xf numFmtId="176" fontId="16" fillId="6" borderId="72" xfId="14" applyNumberFormat="1" applyFont="1" applyFill="1" applyBorder="1" applyAlignment="1" applyProtection="1">
      <alignment vertical="center" shrinkToFit="1"/>
      <protection locked="0"/>
    </xf>
    <xf numFmtId="38" fontId="5" fillId="6" borderId="65" xfId="1" applyFont="1" applyFill="1" applyBorder="1" applyAlignment="1" applyProtection="1">
      <alignment horizontal="center" vertical="center" shrinkToFit="1"/>
      <protection locked="0"/>
    </xf>
    <xf numFmtId="38" fontId="5" fillId="6" borderId="65" xfId="1" applyFont="1" applyFill="1" applyBorder="1" applyAlignment="1" applyProtection="1">
      <alignment horizontal="center" vertical="center"/>
      <protection locked="0"/>
    </xf>
    <xf numFmtId="38" fontId="5" fillId="6" borderId="73" xfId="1" applyFont="1" applyFill="1" applyBorder="1" applyAlignment="1" applyProtection="1">
      <alignment horizontal="center" vertical="center" wrapText="1"/>
      <protection locked="0"/>
    </xf>
    <xf numFmtId="38" fontId="5" fillId="6" borderId="74" xfId="1" applyFont="1" applyFill="1" applyBorder="1" applyAlignment="1" applyProtection="1">
      <alignment horizontal="center" vertical="center" wrapText="1"/>
      <protection locked="0"/>
    </xf>
    <xf numFmtId="38" fontId="5" fillId="6" borderId="2" xfId="1" applyFont="1" applyFill="1" applyBorder="1" applyAlignment="1" applyProtection="1">
      <alignment horizontal="center" vertical="center" wrapText="1"/>
      <protection locked="0"/>
    </xf>
    <xf numFmtId="38" fontId="5" fillId="6" borderId="50" xfId="1" applyFont="1" applyFill="1" applyBorder="1" applyAlignment="1" applyProtection="1">
      <alignment horizontal="center" vertical="center" shrinkToFit="1"/>
      <protection locked="0"/>
    </xf>
    <xf numFmtId="38" fontId="5" fillId="6" borderId="50" xfId="1" applyFont="1" applyFill="1" applyBorder="1" applyAlignment="1" applyProtection="1">
      <alignment horizontal="center" vertical="center"/>
      <protection locked="0"/>
    </xf>
    <xf numFmtId="0" fontId="38" fillId="0" borderId="0" xfId="13" applyFont="1">
      <alignment vertical="center"/>
    </xf>
    <xf numFmtId="0" fontId="16" fillId="0" borderId="19" xfId="13" applyFont="1" applyBorder="1" applyAlignment="1" applyProtection="1">
      <alignment horizontal="center" vertical="center"/>
      <protection locked="0"/>
    </xf>
    <xf numFmtId="0" fontId="28" fillId="0" borderId="3" xfId="11" applyFont="1" applyBorder="1" applyAlignment="1" applyProtection="1">
      <alignment vertical="center" shrinkToFit="1"/>
      <protection locked="0"/>
    </xf>
    <xf numFmtId="38" fontId="26" fillId="0" borderId="3" xfId="9" applyFont="1" applyFill="1" applyBorder="1" applyAlignment="1">
      <alignment horizontal="right" vertical="center"/>
    </xf>
    <xf numFmtId="38" fontId="21" fillId="0" borderId="33" xfId="1" applyNumberFormat="1" applyFont="1" applyFill="1" applyBorder="1" applyAlignment="1" applyProtection="1">
      <alignment horizontal="center" vertical="center"/>
    </xf>
    <xf numFmtId="38" fontId="21" fillId="4" borderId="15" xfId="1" applyNumberFormat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>
      <alignment vertical="center"/>
    </xf>
    <xf numFmtId="0" fontId="39" fillId="0" borderId="0" xfId="0" applyFont="1" applyAlignment="1">
      <alignment vertical="center" wrapText="1"/>
    </xf>
    <xf numFmtId="0" fontId="43" fillId="0" borderId="0" xfId="0" applyFont="1" applyAlignment="1">
      <alignment horizontal="right" vertical="top"/>
    </xf>
    <xf numFmtId="0" fontId="42" fillId="0" borderId="0" xfId="0" applyFont="1" applyAlignment="1">
      <alignment vertical="top" wrapText="1"/>
    </xf>
    <xf numFmtId="0" fontId="43" fillId="0" borderId="0" xfId="0" applyFont="1" applyAlignment="1">
      <alignment horizontal="right" vertical="center"/>
    </xf>
    <xf numFmtId="0" fontId="49" fillId="0" borderId="0" xfId="0" applyFont="1" applyAlignment="1">
      <alignment vertical="top" wrapText="1"/>
    </xf>
    <xf numFmtId="0" fontId="49" fillId="0" borderId="0" xfId="0" applyFont="1" applyAlignment="1">
      <alignment vertical="center" wrapText="1"/>
    </xf>
    <xf numFmtId="0" fontId="51" fillId="0" borderId="0" xfId="0" applyFont="1">
      <alignment vertical="center"/>
    </xf>
    <xf numFmtId="0" fontId="39" fillId="0" borderId="0" xfId="0" applyFont="1" applyBorder="1" applyAlignment="1">
      <alignment vertical="center" wrapText="1"/>
    </xf>
    <xf numFmtId="0" fontId="39" fillId="0" borderId="0" xfId="0" applyFont="1" applyAlignment="1">
      <alignment horizontal="left" vertical="top" wrapText="1"/>
    </xf>
    <xf numFmtId="0" fontId="42" fillId="8" borderId="77" xfId="0" applyFont="1" applyFill="1" applyBorder="1" applyAlignment="1">
      <alignment vertical="center" wrapText="1"/>
    </xf>
    <xf numFmtId="0" fontId="44" fillId="8" borderId="77" xfId="0" applyFont="1" applyFill="1" applyBorder="1">
      <alignment vertical="center"/>
    </xf>
    <xf numFmtId="0" fontId="53" fillId="0" borderId="0" xfId="0" applyFont="1">
      <alignment vertical="center"/>
    </xf>
    <xf numFmtId="0" fontId="54" fillId="9" borderId="77" xfId="0" applyFont="1" applyFill="1" applyBorder="1">
      <alignment vertical="center"/>
    </xf>
    <xf numFmtId="0" fontId="39" fillId="9" borderId="77" xfId="0" applyFont="1" applyFill="1" applyBorder="1" applyAlignment="1">
      <alignment vertical="center" wrapText="1"/>
    </xf>
    <xf numFmtId="0" fontId="42" fillId="7" borderId="77" xfId="0" applyFont="1" applyFill="1" applyBorder="1" applyAlignment="1">
      <alignment vertical="center" wrapText="1"/>
    </xf>
    <xf numFmtId="0" fontId="43" fillId="7" borderId="77" xfId="0" applyFont="1" applyFill="1" applyBorder="1">
      <alignment vertical="center"/>
    </xf>
    <xf numFmtId="0" fontId="43" fillId="10" borderId="77" xfId="0" applyFont="1" applyFill="1" applyBorder="1">
      <alignment vertical="center"/>
    </xf>
    <xf numFmtId="0" fontId="42" fillId="10" borderId="77" xfId="0" applyFont="1" applyFill="1" applyBorder="1" applyAlignment="1">
      <alignment vertical="center" wrapText="1"/>
    </xf>
    <xf numFmtId="0" fontId="45" fillId="11" borderId="1" xfId="0" applyFont="1" applyFill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55" fillId="0" borderId="0" xfId="0" applyFont="1">
      <alignment vertical="center"/>
    </xf>
    <xf numFmtId="0" fontId="16" fillId="0" borderId="57" xfId="0" applyFont="1" applyBorder="1" applyAlignment="1" applyProtection="1">
      <alignment horizontal="centerContinuous" vertical="center" wrapText="1"/>
    </xf>
    <xf numFmtId="0" fontId="16" fillId="0" borderId="5" xfId="0" applyFont="1" applyBorder="1" applyAlignment="1" applyProtection="1">
      <alignment horizontal="centerContinuous" vertical="center" wrapText="1"/>
    </xf>
    <xf numFmtId="0" fontId="34" fillId="0" borderId="0" xfId="0" applyFont="1" applyProtection="1">
      <alignment vertical="center"/>
    </xf>
    <xf numFmtId="38" fontId="23" fillId="0" borderId="51" xfId="1" applyFont="1" applyBorder="1" applyAlignment="1" applyProtection="1">
      <alignment horizontal="centerContinuous" vertical="center" wrapText="1"/>
    </xf>
    <xf numFmtId="38" fontId="23" fillId="0" borderId="49" xfId="1" applyFont="1" applyBorder="1" applyAlignment="1" applyProtection="1">
      <alignment horizontal="centerContinuous" vertical="center" wrapText="1"/>
    </xf>
    <xf numFmtId="38" fontId="23" fillId="0" borderId="50" xfId="1" applyFont="1" applyFill="1" applyBorder="1" applyAlignment="1" applyProtection="1">
      <alignment horizontal="center" vertical="center" wrapText="1"/>
    </xf>
    <xf numFmtId="38" fontId="16" fillId="0" borderId="51" xfId="1" applyFont="1" applyFill="1" applyBorder="1" applyAlignment="1" applyProtection="1">
      <alignment horizontal="centerContinuous" vertical="center" wrapText="1"/>
    </xf>
    <xf numFmtId="38" fontId="16" fillId="0" borderId="50" xfId="1" applyFont="1" applyBorder="1" applyAlignment="1" applyProtection="1">
      <alignment horizontal="center" vertical="center" wrapText="1"/>
    </xf>
    <xf numFmtId="38" fontId="16" fillId="0" borderId="50" xfId="1" applyFont="1" applyFill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horizontal="centerContinuous" vertical="center"/>
    </xf>
    <xf numFmtId="0" fontId="21" fillId="0" borderId="23" xfId="0" applyFont="1" applyBorder="1" applyAlignment="1" applyProtection="1">
      <alignment horizontal="centerContinuous" vertical="center"/>
    </xf>
    <xf numFmtId="0" fontId="21" fillId="0" borderId="10" xfId="0" applyFont="1" applyBorder="1" applyAlignment="1" applyProtection="1">
      <alignment horizontal="centerContinuous" vertical="center"/>
    </xf>
    <xf numFmtId="0" fontId="21" fillId="0" borderId="1" xfId="0" applyFont="1" applyBorder="1" applyAlignment="1" applyProtection="1">
      <alignment horizontal="centerContinuous" vertical="center"/>
    </xf>
    <xf numFmtId="0" fontId="21" fillId="0" borderId="13" xfId="0" applyFont="1" applyBorder="1" applyAlignment="1" applyProtection="1">
      <alignment horizontal="centerContinuous" vertical="center"/>
    </xf>
    <xf numFmtId="0" fontId="38" fillId="0" borderId="0" xfId="13" applyFont="1" applyProtection="1">
      <alignment vertical="center"/>
      <protection locked="0"/>
    </xf>
    <xf numFmtId="0" fontId="16" fillId="0" borderId="0" xfId="13" applyFont="1" applyProtection="1">
      <alignment vertical="center"/>
    </xf>
    <xf numFmtId="0" fontId="32" fillId="0" borderId="0" xfId="13" applyFont="1" applyProtection="1">
      <alignment vertical="center"/>
    </xf>
    <xf numFmtId="0" fontId="36" fillId="0" borderId="0" xfId="13" applyFont="1" applyProtection="1">
      <alignment vertical="center"/>
    </xf>
    <xf numFmtId="0" fontId="16" fillId="3" borderId="47" xfId="13" applyFont="1" applyFill="1" applyBorder="1" applyAlignment="1" applyProtection="1">
      <alignment horizontal="center" vertical="center" wrapText="1"/>
    </xf>
    <xf numFmtId="0" fontId="16" fillId="3" borderId="15" xfId="13" applyFont="1" applyFill="1" applyBorder="1" applyAlignment="1" applyProtection="1">
      <alignment horizontal="centerContinuous" vertical="center" wrapText="1"/>
    </xf>
    <xf numFmtId="0" fontId="16" fillId="3" borderId="11" xfId="13" applyFont="1" applyFill="1" applyBorder="1" applyAlignment="1" applyProtection="1">
      <alignment horizontal="centerContinuous" vertical="center"/>
    </xf>
    <xf numFmtId="0" fontId="16" fillId="3" borderId="15" xfId="13" applyFont="1" applyFill="1" applyBorder="1" applyAlignment="1" applyProtection="1">
      <alignment horizontal="center" vertical="center" shrinkToFit="1"/>
    </xf>
    <xf numFmtId="0" fontId="20" fillId="3" borderId="3" xfId="13" applyFont="1" applyFill="1" applyBorder="1" applyAlignment="1" applyProtection="1">
      <alignment horizontal="center" vertical="center" wrapText="1"/>
    </xf>
    <xf numFmtId="0" fontId="23" fillId="3" borderId="3" xfId="13" applyFont="1" applyFill="1" applyBorder="1" applyAlignment="1" applyProtection="1">
      <alignment horizontal="center" vertical="center" wrapText="1"/>
    </xf>
    <xf numFmtId="0" fontId="16" fillId="3" borderId="11" xfId="13" applyFont="1" applyFill="1" applyBorder="1" applyAlignment="1" applyProtection="1">
      <alignment horizontal="center" vertical="center" shrinkToFit="1"/>
    </xf>
    <xf numFmtId="176" fontId="28" fillId="4" borderId="4" xfId="14" applyNumberFormat="1" applyFont="1" applyFill="1" applyBorder="1" applyAlignment="1" applyProtection="1">
      <alignment vertical="center" shrinkToFit="1"/>
    </xf>
    <xf numFmtId="176" fontId="28" fillId="4" borderId="2" xfId="14" applyNumberFormat="1" applyFont="1" applyFill="1" applyBorder="1" applyAlignment="1" applyProtection="1">
      <alignment vertical="center" shrinkToFit="1"/>
    </xf>
    <xf numFmtId="176" fontId="28" fillId="4" borderId="8" xfId="14" applyNumberFormat="1" applyFont="1" applyFill="1" applyBorder="1" applyAlignment="1" applyProtection="1">
      <alignment vertical="center" shrinkToFit="1"/>
    </xf>
    <xf numFmtId="176" fontId="28" fillId="4" borderId="3" xfId="14" applyNumberFormat="1" applyFont="1" applyFill="1" applyBorder="1" applyAlignment="1" applyProtection="1">
      <alignment vertical="center" shrinkToFit="1"/>
    </xf>
    <xf numFmtId="176" fontId="28" fillId="0" borderId="35" xfId="14" applyNumberFormat="1" applyFont="1" applyFill="1" applyBorder="1" applyAlignment="1" applyProtection="1">
      <alignment vertical="center" shrinkToFit="1"/>
    </xf>
    <xf numFmtId="0" fontId="16" fillId="3" borderId="11" xfId="13" applyFont="1" applyFill="1" applyBorder="1" applyAlignment="1" applyProtection="1">
      <alignment horizontal="center" vertical="center" wrapText="1"/>
    </xf>
    <xf numFmtId="0" fontId="16" fillId="3" borderId="21" xfId="13" applyFont="1" applyFill="1" applyBorder="1" applyAlignment="1" applyProtection="1">
      <alignment horizontal="center" vertical="center" wrapText="1"/>
    </xf>
    <xf numFmtId="0" fontId="16" fillId="3" borderId="15" xfId="13" applyFont="1" applyFill="1" applyBorder="1" applyAlignment="1" applyProtection="1">
      <alignment horizontal="center" vertical="center" wrapText="1"/>
    </xf>
    <xf numFmtId="0" fontId="16" fillId="3" borderId="11" xfId="13" applyFont="1" applyFill="1" applyBorder="1" applyAlignment="1" applyProtection="1">
      <alignment horizontal="center" vertical="center"/>
    </xf>
    <xf numFmtId="38" fontId="16" fillId="0" borderId="0" xfId="1" applyFont="1" applyProtection="1">
      <alignment vertical="center"/>
    </xf>
    <xf numFmtId="38" fontId="16" fillId="6" borderId="53" xfId="1" applyFont="1" applyFill="1" applyBorder="1" applyProtection="1">
      <alignment vertical="center"/>
      <protection locked="0"/>
    </xf>
    <xf numFmtId="38" fontId="16" fillId="6" borderId="54" xfId="1" applyFont="1" applyFill="1" applyBorder="1" applyProtection="1">
      <alignment vertical="center"/>
      <protection locked="0"/>
    </xf>
    <xf numFmtId="38" fontId="16" fillId="6" borderId="56" xfId="1" applyFont="1" applyFill="1" applyBorder="1" applyProtection="1">
      <alignment vertical="center"/>
      <protection locked="0"/>
    </xf>
    <xf numFmtId="38" fontId="16" fillId="0" borderId="75" xfId="1" applyFont="1" applyBorder="1" applyProtection="1">
      <alignment vertical="center"/>
    </xf>
    <xf numFmtId="38" fontId="16" fillId="0" borderId="0" xfId="1" applyFont="1" applyProtection="1">
      <alignment vertical="center"/>
      <protection locked="0"/>
    </xf>
    <xf numFmtId="38" fontId="16" fillId="0" borderId="20" xfId="1" applyFont="1" applyBorder="1" applyProtection="1">
      <alignment vertical="center"/>
      <protection locked="0"/>
    </xf>
    <xf numFmtId="0" fontId="26" fillId="0" borderId="0" xfId="8" applyFont="1" applyAlignment="1" applyProtection="1">
      <alignment horizontal="center" vertical="center"/>
      <protection locked="0"/>
    </xf>
    <xf numFmtId="0" fontId="16" fillId="0" borderId="0" xfId="8" applyFont="1" applyProtection="1">
      <alignment vertical="center"/>
      <protection locked="0"/>
    </xf>
    <xf numFmtId="0" fontId="27" fillId="0" borderId="0" xfId="8" applyFont="1" applyAlignment="1" applyProtection="1">
      <alignment horizontal="center" vertical="center"/>
      <protection locked="0"/>
    </xf>
    <xf numFmtId="0" fontId="26" fillId="0" borderId="2" xfId="8" applyFont="1" applyBorder="1" applyAlignment="1" applyProtection="1">
      <alignment horizontal="center" vertical="center" wrapText="1"/>
      <protection locked="0"/>
    </xf>
    <xf numFmtId="0" fontId="26" fillId="0" borderId="0" xfId="8" applyFont="1" applyBorder="1" applyAlignment="1" applyProtection="1">
      <alignment horizontal="center" vertical="center" wrapText="1"/>
      <protection locked="0"/>
    </xf>
    <xf numFmtId="38" fontId="26" fillId="6" borderId="3" xfId="9" applyFont="1" applyFill="1" applyBorder="1" applyAlignment="1" applyProtection="1">
      <alignment horizontal="right" vertical="center"/>
      <protection locked="0"/>
    </xf>
    <xf numFmtId="0" fontId="26" fillId="0" borderId="3" xfId="8" applyFont="1" applyBorder="1" applyAlignment="1" applyProtection="1">
      <alignment horizontal="left" vertical="center"/>
      <protection locked="0"/>
    </xf>
    <xf numFmtId="0" fontId="26" fillId="0" borderId="0" xfId="8" applyFont="1" applyBorder="1" applyAlignment="1" applyProtection="1">
      <alignment horizontal="left" vertical="center"/>
      <protection locked="0"/>
    </xf>
    <xf numFmtId="0" fontId="20" fillId="0" borderId="0" xfId="8" applyFont="1" applyProtection="1">
      <alignment vertical="center"/>
      <protection locked="0"/>
    </xf>
    <xf numFmtId="0" fontId="20" fillId="0" borderId="19" xfId="8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16" fillId="0" borderId="20" xfId="8" applyFont="1" applyBorder="1" applyAlignment="1" applyProtection="1">
      <alignment horizontal="center" vertical="center"/>
      <protection locked="0"/>
    </xf>
    <xf numFmtId="38" fontId="16" fillId="0" borderId="20" xfId="8" applyNumberFormat="1" applyFont="1" applyBorder="1" applyProtection="1">
      <alignment vertical="center"/>
      <protection locked="0"/>
    </xf>
    <xf numFmtId="0" fontId="26" fillId="0" borderId="0" xfId="8" applyFont="1" applyAlignment="1" applyProtection="1">
      <alignment horizontal="center" vertical="center" wrapText="1"/>
      <protection locked="0"/>
    </xf>
    <xf numFmtId="0" fontId="20" fillId="0" borderId="0" xfId="8" applyFont="1" applyAlignment="1" applyProtection="1">
      <alignment horizontal="left" vertical="center"/>
      <protection locked="0"/>
    </xf>
    <xf numFmtId="0" fontId="26" fillId="0" borderId="1" xfId="8" applyFont="1" applyBorder="1" applyAlignment="1" applyProtection="1">
      <alignment vertical="center"/>
      <protection locked="0"/>
    </xf>
    <xf numFmtId="0" fontId="26" fillId="0" borderId="0" xfId="8" applyFont="1" applyBorder="1" applyAlignment="1" applyProtection="1">
      <alignment vertical="center"/>
      <protection locked="0"/>
    </xf>
    <xf numFmtId="0" fontId="26" fillId="0" borderId="0" xfId="8" applyFont="1" applyAlignment="1" applyProtection="1">
      <alignment vertical="center"/>
      <protection locked="0"/>
    </xf>
    <xf numFmtId="0" fontId="26" fillId="0" borderId="0" xfId="8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26" fillId="0" borderId="0" xfId="8" applyFont="1" applyAlignment="1" applyProtection="1">
      <alignment horizontal="center" vertical="center"/>
    </xf>
    <xf numFmtId="0" fontId="26" fillId="0" borderId="4" xfId="8" applyFont="1" applyBorder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/>
      <protection locked="0"/>
    </xf>
    <xf numFmtId="0" fontId="28" fillId="0" borderId="11" xfId="11" applyFont="1" applyBorder="1" applyAlignment="1" applyProtection="1">
      <alignment horizontal="left" vertical="center"/>
      <protection locked="0"/>
    </xf>
    <xf numFmtId="0" fontId="28" fillId="0" borderId="4" xfId="11" applyFont="1" applyBorder="1" applyAlignment="1" applyProtection="1">
      <alignment horizontal="left" vertical="center"/>
      <protection locked="0"/>
    </xf>
    <xf numFmtId="0" fontId="28" fillId="0" borderId="2" xfId="11" applyFont="1" applyBorder="1" applyAlignment="1" applyProtection="1">
      <alignment vertical="center" shrinkToFit="1"/>
      <protection locked="0"/>
    </xf>
    <xf numFmtId="38" fontId="26" fillId="0" borderId="0" xfId="9" applyFont="1" applyBorder="1" applyAlignment="1" applyProtection="1">
      <alignment horizontal="right" vertical="center" wrapText="1"/>
      <protection locked="0"/>
    </xf>
    <xf numFmtId="0" fontId="28" fillId="0" borderId="4" xfId="11" applyFont="1" applyBorder="1" applyAlignment="1" applyProtection="1">
      <alignment vertical="center"/>
      <protection locked="0"/>
    </xf>
    <xf numFmtId="0" fontId="35" fillId="0" borderId="0" xfId="13" applyFont="1" applyProtection="1">
      <alignment vertical="center"/>
    </xf>
    <xf numFmtId="176" fontId="16" fillId="6" borderId="58" xfId="14" applyNumberFormat="1" applyFont="1" applyFill="1" applyBorder="1" applyAlignment="1" applyProtection="1">
      <alignment vertical="center" shrinkToFit="1"/>
    </xf>
    <xf numFmtId="176" fontId="16" fillId="6" borderId="59" xfId="14" applyNumberFormat="1" applyFont="1" applyFill="1" applyBorder="1" applyAlignment="1" applyProtection="1">
      <alignment vertical="center" shrinkToFit="1"/>
    </xf>
    <xf numFmtId="176" fontId="16" fillId="6" borderId="43" xfId="14" applyNumberFormat="1" applyFont="1" applyFill="1" applyBorder="1" applyAlignment="1" applyProtection="1">
      <alignment vertical="center" shrinkToFit="1"/>
    </xf>
    <xf numFmtId="176" fontId="16" fillId="6" borderId="45" xfId="14" applyNumberFormat="1" applyFont="1" applyFill="1" applyBorder="1" applyAlignment="1" applyProtection="1">
      <alignment vertical="center" shrinkToFit="1"/>
    </xf>
    <xf numFmtId="176" fontId="28" fillId="4" borderId="11" xfId="14" applyNumberFormat="1" applyFont="1" applyFill="1" applyBorder="1" applyAlignment="1" applyProtection="1">
      <alignment vertical="center" shrinkToFit="1"/>
    </xf>
    <xf numFmtId="176" fontId="16" fillId="6" borderId="60" xfId="14" applyNumberFormat="1" applyFont="1" applyFill="1" applyBorder="1" applyAlignment="1" applyProtection="1">
      <alignment vertical="center" shrinkToFit="1"/>
    </xf>
    <xf numFmtId="176" fontId="16" fillId="6" borderId="4" xfId="14" applyNumberFormat="1" applyFont="1" applyFill="1" applyBorder="1" applyAlignment="1" applyProtection="1">
      <alignment vertical="center" shrinkToFit="1"/>
    </xf>
    <xf numFmtId="176" fontId="16" fillId="6" borderId="2" xfId="14" applyNumberFormat="1" applyFont="1" applyFill="1" applyBorder="1" applyAlignment="1" applyProtection="1">
      <alignment vertical="center" shrinkToFit="1"/>
    </xf>
    <xf numFmtId="176" fontId="16" fillId="6" borderId="47" xfId="14" applyNumberFormat="1" applyFont="1" applyFill="1" applyBorder="1" applyAlignment="1" applyProtection="1">
      <alignment vertical="center" shrinkToFit="1"/>
    </xf>
    <xf numFmtId="176" fontId="16" fillId="6" borderId="50" xfId="14" applyNumberFormat="1" applyFont="1" applyFill="1" applyBorder="1" applyAlignment="1" applyProtection="1">
      <alignment vertical="center" shrinkToFit="1"/>
    </xf>
    <xf numFmtId="176" fontId="16" fillId="6" borderId="52" xfId="14" applyNumberFormat="1" applyFont="1" applyFill="1" applyBorder="1" applyAlignment="1" applyProtection="1">
      <alignment vertical="center" shrinkToFit="1"/>
    </xf>
    <xf numFmtId="176" fontId="28" fillId="4" borderId="9" xfId="14" applyNumberFormat="1" applyFont="1" applyFill="1" applyBorder="1" applyAlignment="1" applyProtection="1">
      <alignment vertical="center" shrinkToFit="1"/>
    </xf>
    <xf numFmtId="176" fontId="16" fillId="0" borderId="3" xfId="14" applyNumberFormat="1" applyFont="1" applyFill="1" applyBorder="1" applyAlignment="1" applyProtection="1">
      <alignment vertical="center" shrinkToFit="1"/>
    </xf>
    <xf numFmtId="176" fontId="16" fillId="0" borderId="8" xfId="14" applyNumberFormat="1" applyFont="1" applyFill="1" applyBorder="1" applyAlignment="1" applyProtection="1">
      <alignment vertical="center" shrinkToFit="1"/>
    </xf>
    <xf numFmtId="176" fontId="16" fillId="0" borderId="2" xfId="14" applyNumberFormat="1" applyFont="1" applyFill="1" applyBorder="1" applyAlignment="1" applyProtection="1">
      <alignment vertical="center" shrinkToFit="1"/>
    </xf>
    <xf numFmtId="176" fontId="16" fillId="0" borderId="4" xfId="14" applyNumberFormat="1" applyFont="1" applyFill="1" applyBorder="1" applyAlignment="1" applyProtection="1">
      <alignment vertical="center" shrinkToFit="1"/>
    </xf>
    <xf numFmtId="176" fontId="16" fillId="0" borderId="7" xfId="14" applyNumberFormat="1" applyFont="1" applyFill="1" applyBorder="1" applyAlignment="1" applyProtection="1">
      <alignment vertical="center" shrinkToFit="1"/>
    </xf>
    <xf numFmtId="176" fontId="16" fillId="0" borderId="13" xfId="14" applyNumberFormat="1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181" fontId="0" fillId="0" borderId="0" xfId="0" applyNumberFormat="1">
      <alignment vertical="center"/>
    </xf>
    <xf numFmtId="0" fontId="8" fillId="0" borderId="0" xfId="0" applyFont="1" applyAlignment="1" applyProtection="1">
      <alignment vertical="center" wrapText="1"/>
    </xf>
    <xf numFmtId="49" fontId="8" fillId="6" borderId="79" xfId="0" applyNumberFormat="1" applyFont="1" applyFill="1" applyBorder="1" applyAlignment="1" applyProtection="1">
      <alignment horizontal="center" vertical="center" wrapText="1"/>
    </xf>
    <xf numFmtId="38" fontId="21" fillId="4" borderId="15" xfId="1" applyNumberFormat="1" applyFont="1" applyFill="1" applyBorder="1" applyAlignment="1" applyProtection="1">
      <alignment horizontal="center" vertical="center"/>
    </xf>
    <xf numFmtId="38" fontId="21" fillId="0" borderId="33" xfId="1" applyNumberFormat="1" applyFont="1" applyFill="1" applyBorder="1" applyAlignment="1" applyProtection="1">
      <alignment horizontal="center" vertical="center"/>
    </xf>
    <xf numFmtId="0" fontId="20" fillId="3" borderId="3" xfId="13" applyFont="1" applyFill="1" applyBorder="1" applyAlignment="1" applyProtection="1">
      <alignment horizontal="center" vertical="center" wrapText="1"/>
    </xf>
    <xf numFmtId="0" fontId="26" fillId="0" borderId="0" xfId="8" applyFont="1" applyAlignment="1" applyProtection="1">
      <alignment horizontal="center" vertical="center"/>
    </xf>
    <xf numFmtId="0" fontId="26" fillId="0" borderId="4" xfId="8" applyFont="1" applyBorder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/>
      <protection locked="0"/>
    </xf>
    <xf numFmtId="0" fontId="28" fillId="0" borderId="11" xfId="11" applyFont="1" applyBorder="1" applyAlignment="1" applyProtection="1">
      <alignment horizontal="left" vertical="center"/>
      <protection locked="0"/>
    </xf>
    <xf numFmtId="0" fontId="28" fillId="0" borderId="4" xfId="11" applyFont="1" applyBorder="1" applyAlignment="1" applyProtection="1">
      <alignment horizontal="left" vertical="center"/>
      <protection locked="0"/>
    </xf>
    <xf numFmtId="38" fontId="23" fillId="0" borderId="0" xfId="2" applyNumberFormat="1" applyFont="1" applyFill="1" applyAlignment="1" applyProtection="1">
      <alignment horizontal="left" vertical="center" wrapText="1"/>
    </xf>
    <xf numFmtId="38" fontId="21" fillId="0" borderId="15" xfId="1" applyNumberFormat="1" applyFont="1" applyFill="1" applyBorder="1" applyAlignment="1" applyProtection="1">
      <alignment horizontal="center" vertical="center"/>
    </xf>
    <xf numFmtId="0" fontId="56" fillId="0" borderId="0" xfId="0" applyFont="1" applyProtection="1">
      <alignment vertical="center"/>
      <protection locked="0"/>
    </xf>
    <xf numFmtId="0" fontId="56" fillId="0" borderId="2" xfId="0" applyFont="1" applyBorder="1" applyAlignment="1" applyProtection="1">
      <alignment horizontal="centerContinuous" vertical="center"/>
      <protection locked="0"/>
    </xf>
    <xf numFmtId="0" fontId="6" fillId="0" borderId="2" xfId="0" applyFont="1" applyBorder="1" applyAlignment="1">
      <alignment horizontal="centerContinuous" vertical="center"/>
    </xf>
    <xf numFmtId="0" fontId="56" fillId="12" borderId="2" xfId="1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>
      <alignment vertical="center"/>
    </xf>
    <xf numFmtId="0" fontId="6" fillId="13" borderId="2" xfId="0" applyFont="1" applyFill="1" applyBorder="1">
      <alignment vertical="center"/>
    </xf>
    <xf numFmtId="0" fontId="56" fillId="13" borderId="2" xfId="0" applyFont="1" applyFill="1" applyBorder="1" applyAlignment="1" applyProtection="1">
      <alignment horizontal="center" vertical="center"/>
      <protection locked="0"/>
    </xf>
    <xf numFmtId="49" fontId="56" fillId="0" borderId="0" xfId="0" applyNumberFormat="1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57" fillId="0" borderId="0" xfId="0" applyFont="1" applyProtection="1">
      <alignment vertical="center"/>
      <protection locked="0"/>
    </xf>
    <xf numFmtId="38" fontId="57" fillId="0" borderId="0" xfId="1" applyFont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vertical="center"/>
    </xf>
    <xf numFmtId="176" fontId="21" fillId="0" borderId="0" xfId="1" applyNumberFormat="1" applyFont="1" applyFill="1" applyBorder="1" applyProtection="1">
      <alignment vertical="center"/>
    </xf>
    <xf numFmtId="0" fontId="16" fillId="0" borderId="0" xfId="0" applyFont="1" applyFill="1" applyBorder="1" applyAlignment="1" applyProtection="1">
      <alignment horizontal="center" vertical="center" wrapText="1"/>
    </xf>
    <xf numFmtId="38" fontId="16" fillId="0" borderId="0" xfId="1" applyFont="1" applyFill="1" applyBorder="1" applyAlignment="1" applyProtection="1">
      <alignment horizontal="left" vertical="center" wrapText="1"/>
    </xf>
    <xf numFmtId="176" fontId="21" fillId="0" borderId="12" xfId="1" applyNumberFormat="1" applyFont="1" applyFill="1" applyBorder="1" applyAlignment="1" applyProtection="1">
      <alignment horizontal="right" vertical="center"/>
    </xf>
    <xf numFmtId="0" fontId="16" fillId="0" borderId="0" xfId="0" applyFont="1" applyFill="1" applyProtection="1">
      <alignment vertical="center"/>
      <protection locked="0"/>
    </xf>
    <xf numFmtId="0" fontId="58" fillId="0" borderId="0" xfId="0" applyFont="1" applyFill="1" applyAlignment="1" applyProtection="1">
      <alignment vertical="center" wrapText="1"/>
      <protection locked="0"/>
    </xf>
    <xf numFmtId="0" fontId="58" fillId="0" borderId="57" xfId="0" applyFont="1" applyFill="1" applyBorder="1" applyAlignment="1" applyProtection="1">
      <alignment horizontal="right" vertical="center"/>
      <protection locked="0"/>
    </xf>
    <xf numFmtId="0" fontId="58" fillId="0" borderId="9" xfId="0" applyFont="1" applyFill="1" applyBorder="1" applyAlignment="1" applyProtection="1">
      <alignment horizontal="right" vertical="center"/>
      <protection locked="0"/>
    </xf>
    <xf numFmtId="38" fontId="58" fillId="0" borderId="0" xfId="1" applyFont="1" applyFill="1" applyAlignment="1" applyProtection="1">
      <alignment horizontal="right" vertical="center"/>
      <protection locked="0"/>
    </xf>
    <xf numFmtId="0" fontId="57" fillId="0" borderId="0" xfId="0" applyFont="1" applyFill="1" applyProtection="1">
      <alignment vertical="center"/>
      <protection locked="0"/>
    </xf>
    <xf numFmtId="38" fontId="57" fillId="0" borderId="0" xfId="1" applyFont="1" applyFill="1" applyAlignment="1" applyProtection="1">
      <alignment vertical="center"/>
      <protection locked="0"/>
    </xf>
    <xf numFmtId="0" fontId="58" fillId="0" borderId="80" xfId="0" applyFont="1" applyFill="1" applyBorder="1" applyAlignment="1" applyProtection="1">
      <alignment vertical="center" wrapText="1"/>
      <protection locked="0"/>
    </xf>
    <xf numFmtId="0" fontId="58" fillId="0" borderId="80" xfId="0" applyFont="1" applyFill="1" applyBorder="1" applyAlignment="1" applyProtection="1">
      <alignment horizontal="right" vertical="center"/>
      <protection locked="0"/>
    </xf>
    <xf numFmtId="38" fontId="58" fillId="0" borderId="80" xfId="1" applyFont="1" applyFill="1" applyBorder="1" applyAlignment="1" applyProtection="1">
      <alignment horizontal="right" vertical="center"/>
      <protection locked="0"/>
    </xf>
    <xf numFmtId="176" fontId="28" fillId="0" borderId="81" xfId="14" applyNumberFormat="1" applyFont="1" applyFill="1" applyBorder="1" applyAlignment="1" applyProtection="1">
      <alignment vertical="center" shrinkToFit="1"/>
    </xf>
    <xf numFmtId="176" fontId="16" fillId="6" borderId="82" xfId="14" applyNumberFormat="1" applyFont="1" applyFill="1" applyBorder="1" applyAlignment="1" applyProtection="1">
      <alignment vertical="center" shrinkToFit="1"/>
    </xf>
    <xf numFmtId="176" fontId="16" fillId="6" borderId="49" xfId="14" applyNumberFormat="1" applyFont="1" applyFill="1" applyBorder="1" applyAlignment="1" applyProtection="1">
      <alignment vertical="center" shrinkToFit="1"/>
    </xf>
    <xf numFmtId="38" fontId="16" fillId="6" borderId="53" xfId="1" applyFont="1" applyFill="1" applyBorder="1" applyProtection="1">
      <alignment vertical="center"/>
    </xf>
    <xf numFmtId="38" fontId="16" fillId="6" borderId="54" xfId="1" applyFont="1" applyFill="1" applyBorder="1" applyProtection="1">
      <alignment vertical="center"/>
    </xf>
    <xf numFmtId="38" fontId="16" fillId="6" borderId="56" xfId="1" applyFont="1" applyFill="1" applyBorder="1" applyProtection="1">
      <alignment vertical="center"/>
    </xf>
    <xf numFmtId="38" fontId="16" fillId="0" borderId="76" xfId="1" applyFont="1" applyBorder="1" applyProtection="1">
      <alignment vertical="center"/>
    </xf>
    <xf numFmtId="38" fontId="16" fillId="0" borderId="2" xfId="1" applyFont="1" applyBorder="1" applyProtection="1">
      <alignment vertical="center"/>
    </xf>
    <xf numFmtId="49" fontId="8" fillId="6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 applyProtection="1">
      <alignment horizontal="justify" vertical="center"/>
    </xf>
    <xf numFmtId="0" fontId="8" fillId="0" borderId="0" xfId="0" applyFont="1" applyFill="1" applyAlignment="1" applyProtection="1">
      <alignment horizontal="centerContinuous" vertical="center"/>
    </xf>
    <xf numFmtId="0" fontId="0" fillId="0" borderId="0" xfId="0" applyFill="1" applyAlignment="1" applyProtection="1">
      <alignment horizontal="centerContinuous" vertical="center"/>
    </xf>
    <xf numFmtId="0" fontId="8" fillId="0" borderId="0" xfId="0" applyFont="1" applyFill="1" applyAlignment="1" applyProtection="1">
      <alignment horizontal="justify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8" fillId="0" borderId="0" xfId="0" applyFont="1" applyFill="1" applyAlignment="1" applyProtection="1">
      <alignment horizontal="left" vertical="top"/>
    </xf>
    <xf numFmtId="0" fontId="8" fillId="0" borderId="0" xfId="0" applyFont="1" applyFill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 shrinkToFit="1"/>
    </xf>
    <xf numFmtId="181" fontId="0" fillId="0" borderId="0" xfId="0" applyNumberFormat="1" applyFill="1">
      <alignment vertical="center"/>
    </xf>
    <xf numFmtId="0" fontId="8" fillId="0" borderId="0" xfId="0" applyFont="1" applyFill="1" applyAlignment="1" applyProtection="1">
      <alignment vertical="center" wrapText="1"/>
    </xf>
    <xf numFmtId="49" fontId="8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Continuous" vertical="center" wrapText="1"/>
    </xf>
    <xf numFmtId="38" fontId="16" fillId="0" borderId="0" xfId="1" applyFont="1" applyFill="1" applyAlignment="1" applyProtection="1">
      <alignment vertical="center"/>
      <protection locked="0"/>
    </xf>
    <xf numFmtId="0" fontId="34" fillId="0" borderId="0" xfId="0" applyFont="1" applyFill="1" applyProtection="1">
      <alignment vertical="center"/>
    </xf>
    <xf numFmtId="38" fontId="5" fillId="0" borderId="2" xfId="1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Continuous" vertical="center"/>
    </xf>
    <xf numFmtId="0" fontId="21" fillId="0" borderId="23" xfId="0" applyFont="1" applyFill="1" applyBorder="1" applyAlignment="1" applyProtection="1">
      <alignment horizontal="centerContinuous" vertical="center"/>
    </xf>
    <xf numFmtId="0" fontId="21" fillId="0" borderId="10" xfId="0" applyFont="1" applyFill="1" applyBorder="1" applyAlignment="1" applyProtection="1">
      <alignment horizontal="centerContinuous" vertical="center"/>
    </xf>
    <xf numFmtId="0" fontId="21" fillId="0" borderId="1" xfId="0" applyFont="1" applyFill="1" applyBorder="1" applyAlignment="1" applyProtection="1">
      <alignment horizontal="centerContinuous" vertical="center"/>
    </xf>
    <xf numFmtId="0" fontId="21" fillId="0" borderId="13" xfId="0" applyFont="1" applyFill="1" applyBorder="1" applyAlignment="1" applyProtection="1">
      <alignment horizontal="centerContinuous" vertical="center"/>
    </xf>
    <xf numFmtId="38" fontId="23" fillId="0" borderId="0" xfId="2" applyNumberFormat="1" applyFont="1" applyFill="1" applyAlignment="1" applyProtection="1">
      <alignment vertical="center"/>
      <protection locked="0"/>
    </xf>
    <xf numFmtId="176" fontId="28" fillId="0" borderId="4" xfId="14" applyNumberFormat="1" applyFont="1" applyFill="1" applyBorder="1" applyAlignment="1" applyProtection="1">
      <alignment vertical="center" shrinkToFit="1"/>
    </xf>
    <xf numFmtId="176" fontId="28" fillId="0" borderId="2" xfId="14" applyNumberFormat="1" applyFont="1" applyFill="1" applyBorder="1" applyAlignment="1" applyProtection="1">
      <alignment vertical="center" shrinkToFit="1"/>
    </xf>
    <xf numFmtId="176" fontId="28" fillId="0" borderId="11" xfId="14" applyNumberFormat="1" applyFont="1" applyFill="1" applyBorder="1" applyAlignment="1" applyProtection="1">
      <alignment vertical="center" shrinkToFit="1"/>
    </xf>
    <xf numFmtId="176" fontId="28" fillId="0" borderId="8" xfId="14" applyNumberFormat="1" applyFont="1" applyFill="1" applyBorder="1" applyAlignment="1" applyProtection="1">
      <alignment vertical="center" shrinkToFit="1"/>
    </xf>
    <xf numFmtId="176" fontId="28" fillId="0" borderId="9" xfId="14" applyNumberFormat="1" applyFont="1" applyFill="1" applyBorder="1" applyAlignment="1" applyProtection="1">
      <alignment vertical="center" shrinkToFit="1"/>
    </xf>
    <xf numFmtId="38" fontId="16" fillId="0" borderId="2" xfId="1" applyFont="1" applyFill="1" applyBorder="1" applyProtection="1">
      <alignment vertical="center"/>
      <protection locked="0"/>
    </xf>
    <xf numFmtId="0" fontId="27" fillId="0" borderId="0" xfId="8" applyFont="1" applyFill="1" applyAlignment="1" applyProtection="1">
      <alignment horizontal="center" vertical="center"/>
    </xf>
    <xf numFmtId="0" fontId="16" fillId="0" borderId="0" xfId="8" applyFont="1" applyFill="1" applyProtection="1">
      <alignment vertical="center"/>
    </xf>
    <xf numFmtId="0" fontId="26" fillId="0" borderId="2" xfId="8" applyFont="1" applyFill="1" applyBorder="1" applyAlignment="1" applyProtection="1">
      <alignment horizontal="center" vertical="center" wrapText="1"/>
    </xf>
    <xf numFmtId="38" fontId="26" fillId="0" borderId="3" xfId="9" applyFont="1" applyFill="1" applyBorder="1" applyAlignment="1" applyProtection="1">
      <alignment horizontal="right" vertical="center"/>
      <protection locked="0"/>
    </xf>
    <xf numFmtId="38" fontId="26" fillId="0" borderId="2" xfId="9" applyFont="1" applyFill="1" applyBorder="1" applyAlignment="1" applyProtection="1">
      <alignment horizontal="right" vertical="center"/>
      <protection locked="0"/>
    </xf>
    <xf numFmtId="38" fontId="26" fillId="0" borderId="0" xfId="9" applyFont="1" applyFill="1" applyBorder="1" applyAlignment="1" applyProtection="1">
      <alignment horizontal="right" vertical="center" wrapText="1"/>
      <protection locked="0"/>
    </xf>
    <xf numFmtId="0" fontId="26" fillId="0" borderId="1" xfId="8" applyFont="1" applyFill="1" applyBorder="1" applyAlignment="1" applyProtection="1">
      <alignment vertical="center"/>
      <protection locked="0"/>
    </xf>
    <xf numFmtId="0" fontId="26" fillId="0" borderId="2" xfId="8" applyFont="1" applyFill="1" applyBorder="1" applyAlignment="1" applyProtection="1">
      <alignment horizontal="center" vertical="center" wrapText="1"/>
      <protection locked="0"/>
    </xf>
    <xf numFmtId="38" fontId="28" fillId="0" borderId="3" xfId="12" applyFont="1" applyFill="1" applyBorder="1" applyProtection="1">
      <alignment vertical="center"/>
      <protection locked="0"/>
    </xf>
    <xf numFmtId="38" fontId="28" fillId="0" borderId="2" xfId="12" applyFont="1" applyFill="1" applyBorder="1" applyProtection="1">
      <alignment vertical="center"/>
      <protection locked="0"/>
    </xf>
    <xf numFmtId="38" fontId="28" fillId="0" borderId="7" xfId="12" applyFont="1" applyFill="1" applyBorder="1" applyProtection="1">
      <alignment vertical="center"/>
      <protection locked="0"/>
    </xf>
    <xf numFmtId="38" fontId="28" fillId="0" borderId="18" xfId="12" applyFont="1" applyFill="1" applyBorder="1" applyProtection="1">
      <alignment vertical="center"/>
      <protection locked="0"/>
    </xf>
    <xf numFmtId="38" fontId="30" fillId="0" borderId="2" xfId="12" applyFont="1" applyFill="1" applyBorder="1" applyProtection="1">
      <alignment vertical="center"/>
      <protection locked="0"/>
    </xf>
    <xf numFmtId="0" fontId="26" fillId="0" borderId="2" xfId="8" applyFont="1" applyFill="1" applyBorder="1" applyAlignment="1" applyProtection="1">
      <alignment horizontal="left" vertical="center"/>
      <protection locked="0"/>
    </xf>
    <xf numFmtId="0" fontId="26" fillId="0" borderId="0" xfId="8" applyFont="1" applyFill="1" applyAlignment="1" applyProtection="1">
      <alignment vertical="center"/>
    </xf>
    <xf numFmtId="0" fontId="26" fillId="0" borderId="0" xfId="8" applyFont="1" applyFill="1" applyAlignment="1" applyProtection="1">
      <alignment horizontal="left" vertical="center"/>
    </xf>
    <xf numFmtId="0" fontId="16" fillId="0" borderId="0" xfId="8" applyFont="1" applyFill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right" vertical="center" wrapText="1"/>
    </xf>
    <xf numFmtId="0" fontId="37" fillId="0" borderId="0" xfId="0" applyFont="1" applyAlignment="1" applyProtection="1">
      <alignment horizontal="left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6" borderId="15" xfId="0" applyFill="1" applyBorder="1" applyAlignment="1" applyProtection="1">
      <alignment horizontal="left" vertical="center" wrapText="1"/>
      <protection locked="0"/>
    </xf>
    <xf numFmtId="49" fontId="0" fillId="6" borderId="15" xfId="0" applyNumberFormat="1" applyFill="1" applyBorder="1" applyAlignment="1" applyProtection="1">
      <alignment horizontal="left" vertical="center" wrapText="1"/>
      <protection locked="0"/>
    </xf>
    <xf numFmtId="38" fontId="23" fillId="0" borderId="0" xfId="2" applyNumberFormat="1" applyFont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27" xfId="0" applyFont="1" applyBorder="1" applyAlignment="1" applyProtection="1">
      <alignment horizontal="center" vertical="center" wrapText="1"/>
    </xf>
    <xf numFmtId="0" fontId="16" fillId="0" borderId="28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left" vertical="center" wrapText="1"/>
    </xf>
    <xf numFmtId="38" fontId="21" fillId="0" borderId="33" xfId="1" applyNumberFormat="1" applyFont="1" applyFill="1" applyBorder="1" applyAlignment="1" applyProtection="1">
      <alignment horizontal="center" vertical="center"/>
    </xf>
    <xf numFmtId="38" fontId="21" fillId="0" borderId="32" xfId="1" applyNumberFormat="1" applyFont="1" applyFill="1" applyBorder="1" applyAlignment="1" applyProtection="1">
      <alignment horizontal="center" vertical="center"/>
    </xf>
    <xf numFmtId="38" fontId="22" fillId="0" borderId="33" xfId="1" applyNumberFormat="1" applyFont="1" applyFill="1" applyBorder="1" applyAlignment="1" applyProtection="1">
      <alignment horizontal="center" vertical="center"/>
    </xf>
    <xf numFmtId="38" fontId="22" fillId="0" borderId="32" xfId="1" applyNumberFormat="1" applyFont="1" applyFill="1" applyBorder="1" applyAlignment="1" applyProtection="1">
      <alignment horizontal="center" vertical="center"/>
    </xf>
    <xf numFmtId="38" fontId="5" fillId="6" borderId="41" xfId="1" applyFont="1" applyFill="1" applyBorder="1" applyAlignment="1" applyProtection="1">
      <alignment horizontal="left" vertical="center" wrapText="1"/>
      <protection locked="0"/>
    </xf>
    <xf numFmtId="38" fontId="5" fillId="6" borderId="42" xfId="1" applyFont="1" applyFill="1" applyBorder="1" applyAlignment="1" applyProtection="1">
      <alignment horizontal="left" vertical="center" wrapText="1"/>
      <protection locked="0"/>
    </xf>
    <xf numFmtId="38" fontId="5" fillId="6" borderId="46" xfId="1" applyFont="1" applyFill="1" applyBorder="1" applyAlignment="1" applyProtection="1">
      <alignment horizontal="left" vertical="center" wrapText="1"/>
      <protection locked="0"/>
    </xf>
    <xf numFmtId="38" fontId="5" fillId="6" borderId="4" xfId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center" wrapText="1"/>
    </xf>
    <xf numFmtId="38" fontId="21" fillId="6" borderId="39" xfId="1" applyNumberFormat="1" applyFont="1" applyFill="1" applyBorder="1" applyAlignment="1" applyProtection="1">
      <alignment horizontal="center" vertical="center"/>
      <protection locked="0"/>
    </xf>
    <xf numFmtId="0" fontId="21" fillId="6" borderId="40" xfId="1" applyNumberFormat="1" applyFont="1" applyFill="1" applyBorder="1" applyAlignment="1" applyProtection="1">
      <alignment horizontal="center" vertical="center"/>
      <protection locked="0"/>
    </xf>
    <xf numFmtId="38" fontId="21" fillId="4" borderId="11" xfId="1" applyNumberFormat="1" applyFont="1" applyFill="1" applyBorder="1" applyAlignment="1" applyProtection="1">
      <alignment horizontal="center" vertical="center"/>
    </xf>
    <xf numFmtId="0" fontId="21" fillId="4" borderId="4" xfId="1" applyNumberFormat="1" applyFont="1" applyFill="1" applyBorder="1" applyAlignment="1" applyProtection="1">
      <alignment horizontal="center" vertical="center"/>
    </xf>
    <xf numFmtId="38" fontId="21" fillId="4" borderId="15" xfId="1" applyNumberFormat="1" applyFont="1" applyFill="1" applyBorder="1" applyAlignment="1" applyProtection="1">
      <alignment horizontal="center" vertical="center"/>
    </xf>
    <xf numFmtId="38" fontId="5" fillId="6" borderId="48" xfId="1" applyFont="1" applyFill="1" applyBorder="1" applyAlignment="1" applyProtection="1">
      <alignment horizontal="left" vertical="center" wrapText="1"/>
      <protection locked="0"/>
    </xf>
    <xf numFmtId="38" fontId="5" fillId="6" borderId="49" xfId="1" applyFont="1" applyFill="1" applyBorder="1" applyAlignment="1" applyProtection="1">
      <alignment horizontal="left" vertical="center" wrapText="1"/>
      <protection locked="0"/>
    </xf>
    <xf numFmtId="38" fontId="21" fillId="0" borderId="31" xfId="1" applyNumberFormat="1" applyFont="1" applyFill="1" applyBorder="1" applyAlignment="1" applyProtection="1">
      <alignment horizontal="center" vertical="center"/>
    </xf>
    <xf numFmtId="38" fontId="21" fillId="0" borderId="34" xfId="1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179" fontId="16" fillId="6" borderId="39" xfId="13" applyNumberFormat="1" applyFont="1" applyFill="1" applyBorder="1" applyAlignment="1" applyProtection="1">
      <alignment horizontal="center" vertical="center"/>
      <protection locked="0"/>
    </xf>
    <xf numFmtId="179" fontId="16" fillId="6" borderId="40" xfId="13" applyNumberFormat="1" applyFont="1" applyFill="1" applyBorder="1" applyAlignment="1" applyProtection="1">
      <alignment horizontal="center" vertical="center"/>
      <protection locked="0"/>
    </xf>
    <xf numFmtId="176" fontId="16" fillId="0" borderId="0" xfId="13" applyNumberFormat="1" applyFont="1" applyAlignment="1" applyProtection="1">
      <alignment horizontal="right" vertical="center" shrinkToFit="1"/>
    </xf>
    <xf numFmtId="38" fontId="16" fillId="0" borderId="11" xfId="13" applyNumberFormat="1" applyFont="1" applyFill="1" applyBorder="1" applyAlignment="1" applyProtection="1">
      <alignment horizontal="center" vertical="center"/>
    </xf>
    <xf numFmtId="38" fontId="16" fillId="0" borderId="4" xfId="13" applyNumberFormat="1" applyFont="1" applyFill="1" applyBorder="1" applyAlignment="1" applyProtection="1">
      <alignment horizontal="center" vertical="center"/>
    </xf>
    <xf numFmtId="0" fontId="16" fillId="3" borderId="7" xfId="13" applyFont="1" applyFill="1" applyBorder="1" applyAlignment="1" applyProtection="1">
      <alignment horizontal="center" vertical="center" wrapText="1"/>
    </xf>
    <xf numFmtId="0" fontId="16" fillId="3" borderId="2" xfId="13" applyFont="1" applyFill="1" applyBorder="1" applyAlignment="1" applyProtection="1">
      <alignment horizontal="center" vertical="center" wrapText="1"/>
    </xf>
    <xf numFmtId="0" fontId="16" fillId="3" borderId="10" xfId="13" applyFont="1" applyFill="1" applyBorder="1" applyAlignment="1" applyProtection="1">
      <alignment horizontal="center" vertical="center"/>
    </xf>
    <xf numFmtId="0" fontId="16" fillId="3" borderId="1" xfId="13" applyFont="1" applyFill="1" applyBorder="1" applyAlignment="1" applyProtection="1">
      <alignment horizontal="center" vertical="center"/>
    </xf>
    <xf numFmtId="0" fontId="16" fillId="3" borderId="13" xfId="13" applyFont="1" applyFill="1" applyBorder="1" applyAlignment="1" applyProtection="1">
      <alignment horizontal="center" vertical="center"/>
    </xf>
    <xf numFmtId="176" fontId="16" fillId="0" borderId="36" xfId="13" applyNumberFormat="1" applyFont="1" applyFill="1" applyBorder="1" applyAlignment="1" applyProtection="1">
      <alignment horizontal="center" vertical="center" shrinkToFit="1"/>
    </xf>
    <xf numFmtId="176" fontId="16" fillId="0" borderId="37" xfId="13" applyNumberFormat="1" applyFont="1" applyFill="1" applyBorder="1" applyAlignment="1" applyProtection="1">
      <alignment horizontal="center" vertical="center" shrinkToFit="1"/>
    </xf>
    <xf numFmtId="180" fontId="16" fillId="0" borderId="11" xfId="13" applyNumberFormat="1" applyFont="1" applyFill="1" applyBorder="1" applyAlignment="1" applyProtection="1">
      <alignment horizontal="center" vertical="center"/>
    </xf>
    <xf numFmtId="180" fontId="16" fillId="0" borderId="4" xfId="13" applyNumberFormat="1" applyFont="1" applyFill="1" applyBorder="1" applyAlignment="1" applyProtection="1">
      <alignment horizontal="center" vertical="center"/>
    </xf>
    <xf numFmtId="0" fontId="16" fillId="3" borderId="2" xfId="13" applyFont="1" applyFill="1" applyBorder="1" applyAlignment="1" applyProtection="1">
      <alignment horizontal="center" vertical="center"/>
    </xf>
    <xf numFmtId="0" fontId="16" fillId="3" borderId="5" xfId="13" applyFont="1" applyFill="1" applyBorder="1" applyAlignment="1" applyProtection="1">
      <alignment horizontal="center" vertical="center" wrapText="1"/>
    </xf>
    <xf numFmtId="176" fontId="16" fillId="0" borderId="35" xfId="13" applyNumberFormat="1" applyFont="1" applyFill="1" applyBorder="1" applyAlignment="1" applyProtection="1">
      <alignment horizontal="center" vertical="center" shrinkToFit="1"/>
    </xf>
    <xf numFmtId="0" fontId="16" fillId="3" borderId="3" xfId="13" applyFont="1" applyFill="1" applyBorder="1" applyAlignment="1" applyProtection="1">
      <alignment horizontal="center" vertical="center" wrapText="1"/>
    </xf>
    <xf numFmtId="38" fontId="16" fillId="3" borderId="2" xfId="1" applyFont="1" applyFill="1" applyBorder="1" applyAlignment="1" applyProtection="1">
      <alignment horizontal="center" vertical="center" wrapText="1"/>
    </xf>
    <xf numFmtId="38" fontId="16" fillId="3" borderId="2" xfId="1" applyFont="1" applyFill="1" applyBorder="1" applyAlignment="1" applyProtection="1">
      <alignment horizontal="center" vertical="center"/>
    </xf>
    <xf numFmtId="38" fontId="16" fillId="3" borderId="3" xfId="1" applyFont="1" applyFill="1" applyBorder="1" applyAlignment="1" applyProtection="1">
      <alignment horizontal="center" vertical="center" wrapText="1"/>
    </xf>
    <xf numFmtId="38" fontId="16" fillId="3" borderId="7" xfId="1" applyFont="1" applyFill="1" applyBorder="1" applyAlignment="1" applyProtection="1">
      <alignment horizontal="center" vertical="center" wrapText="1"/>
    </xf>
    <xf numFmtId="0" fontId="20" fillId="3" borderId="2" xfId="13" applyFont="1" applyFill="1" applyBorder="1" applyAlignment="1" applyProtection="1">
      <alignment horizontal="center" vertical="center" wrapText="1"/>
    </xf>
    <xf numFmtId="0" fontId="20" fillId="3" borderId="7" xfId="13" applyFont="1" applyFill="1" applyBorder="1" applyAlignment="1" applyProtection="1">
      <alignment horizontal="center" vertical="center"/>
    </xf>
    <xf numFmtId="0" fontId="20" fillId="3" borderId="7" xfId="13" applyFont="1" applyFill="1" applyBorder="1" applyAlignment="1" applyProtection="1">
      <alignment horizontal="center" vertical="center" wrapText="1"/>
    </xf>
    <xf numFmtId="0" fontId="20" fillId="3" borderId="2" xfId="13" applyFont="1" applyFill="1" applyBorder="1" applyAlignment="1" applyProtection="1">
      <alignment horizontal="center" vertical="center"/>
    </xf>
    <xf numFmtId="178" fontId="33" fillId="0" borderId="11" xfId="13" applyNumberFormat="1" applyFont="1" applyFill="1" applyBorder="1" applyAlignment="1" applyProtection="1">
      <alignment horizontal="center" vertical="center"/>
    </xf>
    <xf numFmtId="178" fontId="33" fillId="0" borderId="4" xfId="13" applyNumberFormat="1" applyFont="1" applyFill="1" applyBorder="1" applyAlignment="1" applyProtection="1">
      <alignment horizontal="center" vertical="center"/>
    </xf>
    <xf numFmtId="0" fontId="20" fillId="3" borderId="5" xfId="13" applyFont="1" applyFill="1" applyBorder="1" applyAlignment="1" applyProtection="1">
      <alignment horizontal="center" vertical="center" wrapText="1"/>
    </xf>
    <xf numFmtId="38" fontId="16" fillId="3" borderId="3" xfId="1" applyFont="1" applyFill="1" applyBorder="1" applyAlignment="1" applyProtection="1">
      <alignment horizontal="center" vertical="center"/>
    </xf>
    <xf numFmtId="0" fontId="20" fillId="3" borderId="10" xfId="13" applyFont="1" applyFill="1" applyBorder="1" applyAlignment="1" applyProtection="1">
      <alignment horizontal="center" vertical="center"/>
    </xf>
    <xf numFmtId="0" fontId="20" fillId="3" borderId="1" xfId="13" applyFont="1" applyFill="1" applyBorder="1" applyAlignment="1" applyProtection="1">
      <alignment horizontal="center" vertical="center"/>
    </xf>
    <xf numFmtId="0" fontId="20" fillId="3" borderId="13" xfId="13" applyFont="1" applyFill="1" applyBorder="1" applyAlignment="1" applyProtection="1">
      <alignment horizontal="center" vertical="center"/>
    </xf>
    <xf numFmtId="0" fontId="20" fillId="3" borderId="3" xfId="13" applyFont="1" applyFill="1" applyBorder="1" applyAlignment="1" applyProtection="1">
      <alignment horizontal="center" vertical="center" wrapText="1"/>
    </xf>
    <xf numFmtId="0" fontId="28" fillId="0" borderId="11" xfId="11" applyFont="1" applyBorder="1" applyAlignment="1" applyProtection="1">
      <alignment horizontal="left" vertical="center"/>
      <protection locked="0"/>
    </xf>
    <xf numFmtId="0" fontId="28" fillId="0" borderId="4" xfId="11" applyFont="1" applyBorder="1" applyAlignment="1" applyProtection="1">
      <alignment horizontal="left" vertical="center"/>
      <protection locked="0"/>
    </xf>
    <xf numFmtId="0" fontId="28" fillId="0" borderId="2" xfId="11" applyFont="1" applyBorder="1" applyAlignment="1" applyProtection="1">
      <alignment horizontal="center" vertical="center"/>
      <protection locked="0"/>
    </xf>
    <xf numFmtId="0" fontId="28" fillId="0" borderId="10" xfId="11" applyFont="1" applyBorder="1" applyAlignment="1" applyProtection="1">
      <alignment horizontal="center" vertical="center"/>
      <protection locked="0"/>
    </xf>
    <xf numFmtId="0" fontId="28" fillId="0" borderId="13" xfId="11" applyFont="1" applyBorder="1" applyAlignment="1" applyProtection="1">
      <alignment horizontal="center" vertical="center"/>
      <protection locked="0"/>
    </xf>
    <xf numFmtId="0" fontId="26" fillId="0" borderId="0" xfId="8" applyFont="1" applyAlignment="1" applyProtection="1">
      <alignment horizontal="left" vertical="center"/>
      <protection locked="0"/>
    </xf>
    <xf numFmtId="0" fontId="30" fillId="0" borderId="11" xfId="11" applyFont="1" applyBorder="1" applyAlignment="1" applyProtection="1">
      <alignment horizontal="center" vertical="center"/>
      <protection locked="0"/>
    </xf>
    <xf numFmtId="0" fontId="30" fillId="0" borderId="4" xfId="11" applyFont="1" applyBorder="1" applyAlignment="1" applyProtection="1">
      <alignment horizontal="center" vertical="center"/>
      <protection locked="0"/>
    </xf>
    <xf numFmtId="0" fontId="16" fillId="0" borderId="11" xfId="8" applyFont="1" applyBorder="1" applyAlignment="1" applyProtection="1">
      <alignment horizontal="center" vertical="center"/>
    </xf>
    <xf numFmtId="0" fontId="16" fillId="0" borderId="15" xfId="8" applyFont="1" applyBorder="1" applyAlignment="1" applyProtection="1">
      <alignment horizontal="center" vertical="center"/>
    </xf>
    <xf numFmtId="0" fontId="16" fillId="0" borderId="4" xfId="8" applyFont="1" applyBorder="1" applyAlignment="1" applyProtection="1">
      <alignment horizontal="center" vertical="center"/>
    </xf>
    <xf numFmtId="0" fontId="26" fillId="0" borderId="1" xfId="8" applyFont="1" applyFill="1" applyBorder="1" applyAlignment="1" applyProtection="1">
      <alignment horizontal="left" vertical="center" shrinkToFit="1"/>
    </xf>
    <xf numFmtId="0" fontId="26" fillId="0" borderId="15" xfId="8" applyFont="1" applyFill="1" applyBorder="1" applyAlignment="1" applyProtection="1">
      <alignment horizontal="left" vertical="center" shrinkToFit="1"/>
    </xf>
    <xf numFmtId="0" fontId="28" fillId="0" borderId="7" xfId="11" applyFont="1" applyBorder="1" applyAlignment="1" applyProtection="1">
      <alignment horizontal="center" vertical="center"/>
      <protection locked="0"/>
    </xf>
    <xf numFmtId="0" fontId="28" fillId="0" borderId="3" xfId="11" applyFont="1" applyBorder="1" applyAlignment="1" applyProtection="1">
      <alignment horizontal="center" vertical="center"/>
      <protection locked="0"/>
    </xf>
    <xf numFmtId="0" fontId="28" fillId="0" borderId="11" xfId="11" applyFont="1" applyBorder="1" applyAlignment="1" applyProtection="1">
      <alignment horizontal="center" vertical="center"/>
      <protection locked="0"/>
    </xf>
    <xf numFmtId="0" fontId="28" fillId="0" borderId="4" xfId="11" applyFont="1" applyBorder="1" applyAlignment="1" applyProtection="1">
      <alignment horizontal="center" vertical="center"/>
      <protection locked="0"/>
    </xf>
    <xf numFmtId="0" fontId="26" fillId="0" borderId="11" xfId="8" applyFont="1" applyBorder="1" applyAlignment="1" applyProtection="1">
      <alignment horizontal="center" vertical="center" wrapText="1"/>
    </xf>
    <xf numFmtId="0" fontId="26" fillId="0" borderId="15" xfId="8" applyFont="1" applyBorder="1" applyAlignment="1" applyProtection="1">
      <alignment horizontal="center" vertical="center" wrapText="1"/>
    </xf>
    <xf numFmtId="0" fontId="26" fillId="0" borderId="4" xfId="8" applyFont="1" applyBorder="1" applyAlignment="1" applyProtection="1">
      <alignment horizontal="center" vertical="center" wrapText="1"/>
    </xf>
    <xf numFmtId="0" fontId="26" fillId="0" borderId="11" xfId="8" applyFont="1" applyBorder="1" applyAlignment="1" applyProtection="1">
      <alignment horizontal="center" vertical="center" wrapText="1"/>
      <protection locked="0"/>
    </xf>
    <xf numFmtId="0" fontId="26" fillId="0" borderId="15" xfId="8" applyFont="1" applyBorder="1" applyAlignment="1" applyProtection="1">
      <alignment horizontal="center" vertical="center" wrapText="1"/>
      <protection locked="0"/>
    </xf>
    <xf numFmtId="0" fontId="26" fillId="0" borderId="4" xfId="8" applyFont="1" applyBorder="1" applyAlignment="1" applyProtection="1">
      <alignment horizontal="center" vertical="center" wrapText="1"/>
      <protection locked="0"/>
    </xf>
    <xf numFmtId="0" fontId="26" fillId="0" borderId="11" xfId="8" applyFont="1" applyBorder="1" applyAlignment="1" applyProtection="1">
      <alignment horizontal="center" vertical="center"/>
      <protection locked="0"/>
    </xf>
    <xf numFmtId="0" fontId="26" fillId="0" borderId="4" xfId="8" applyFont="1" applyBorder="1" applyAlignment="1" applyProtection="1">
      <alignment horizontal="center" vertical="center"/>
      <protection locked="0"/>
    </xf>
    <xf numFmtId="0" fontId="26" fillId="0" borderId="0" xfId="8" applyFont="1" applyAlignment="1" applyProtection="1">
      <alignment horizontal="center" vertical="center"/>
    </xf>
    <xf numFmtId="0" fontId="26" fillId="0" borderId="16" xfId="8" applyFont="1" applyBorder="1" applyAlignment="1" applyProtection="1">
      <alignment horizontal="left" vertical="center"/>
      <protection locked="0"/>
    </xf>
    <xf numFmtId="0" fontId="26" fillId="0" borderId="17" xfId="8" applyFont="1" applyBorder="1" applyAlignment="1" applyProtection="1">
      <alignment horizontal="left" vertical="center"/>
      <protection locked="0"/>
    </xf>
    <xf numFmtId="0" fontId="16" fillId="0" borderId="2" xfId="8" applyFont="1" applyBorder="1" applyAlignment="1" applyProtection="1">
      <alignment vertical="center" shrinkToFit="1"/>
      <protection locked="0"/>
    </xf>
    <xf numFmtId="0" fontId="26" fillId="0" borderId="11" xfId="8" applyFont="1" applyBorder="1" applyAlignment="1" applyProtection="1">
      <alignment horizontal="left" vertical="center" shrinkToFit="1"/>
      <protection locked="0"/>
    </xf>
    <xf numFmtId="0" fontId="26" fillId="0" borderId="4" xfId="8" applyFont="1" applyBorder="1" applyAlignment="1" applyProtection="1">
      <alignment horizontal="left" vertical="center" shrinkToFit="1"/>
      <protection locked="0"/>
    </xf>
    <xf numFmtId="0" fontId="26" fillId="0" borderId="11" xfId="8" applyFont="1" applyBorder="1" applyAlignment="1" applyProtection="1">
      <alignment horizontal="left" vertical="center"/>
      <protection locked="0"/>
    </xf>
    <xf numFmtId="0" fontId="26" fillId="0" borderId="4" xfId="8" applyFont="1" applyBorder="1" applyAlignment="1" applyProtection="1">
      <alignment horizontal="left" vertical="center"/>
      <protection locked="0"/>
    </xf>
    <xf numFmtId="0" fontId="26" fillId="0" borderId="11" xfId="8" applyFont="1" applyBorder="1" applyAlignment="1">
      <alignment horizontal="center" vertical="center" wrapText="1"/>
    </xf>
    <xf numFmtId="0" fontId="26" fillId="0" borderId="15" xfId="8" applyFont="1" applyBorder="1" applyAlignment="1">
      <alignment horizontal="center" vertical="center" wrapText="1"/>
    </xf>
    <xf numFmtId="0" fontId="26" fillId="0" borderId="4" xfId="8" applyFont="1" applyBorder="1" applyAlignment="1">
      <alignment horizontal="center" vertical="center" wrapText="1"/>
    </xf>
    <xf numFmtId="0" fontId="26" fillId="0" borderId="0" xfId="8" applyFont="1" applyAlignment="1">
      <alignment horizontal="center" vertical="center"/>
    </xf>
    <xf numFmtId="0" fontId="26" fillId="0" borderId="16" xfId="8" applyFont="1" applyBorder="1" applyAlignment="1">
      <alignment horizontal="left" vertical="center"/>
    </xf>
    <xf numFmtId="0" fontId="26" fillId="0" borderId="17" xfId="8" applyFont="1" applyBorder="1" applyAlignment="1">
      <alignment horizontal="left" vertical="center"/>
    </xf>
    <xf numFmtId="0" fontId="16" fillId="0" borderId="2" xfId="8" applyFont="1" applyBorder="1" applyAlignment="1">
      <alignment vertical="center" shrinkToFit="1"/>
    </xf>
    <xf numFmtId="0" fontId="26" fillId="4" borderId="11" xfId="8" applyFont="1" applyFill="1" applyBorder="1" applyAlignment="1">
      <alignment horizontal="left" vertical="center" shrinkToFit="1"/>
    </xf>
    <xf numFmtId="0" fontId="26" fillId="4" borderId="4" xfId="8" applyFont="1" applyFill="1" applyBorder="1" applyAlignment="1">
      <alignment horizontal="left" vertical="center" shrinkToFit="1"/>
    </xf>
    <xf numFmtId="0" fontId="26" fillId="0" borderId="11" xfId="8" applyFont="1" applyBorder="1" applyAlignment="1">
      <alignment horizontal="left" vertical="center"/>
    </xf>
    <xf numFmtId="0" fontId="26" fillId="0" borderId="4" xfId="8" applyFont="1" applyBorder="1" applyAlignment="1">
      <alignment horizontal="left" vertical="center"/>
    </xf>
    <xf numFmtId="0" fontId="26" fillId="4" borderId="11" xfId="8" applyFont="1" applyFill="1" applyBorder="1" applyAlignment="1">
      <alignment horizontal="left" vertical="center"/>
    </xf>
    <xf numFmtId="0" fontId="26" fillId="4" borderId="4" xfId="8" applyFont="1" applyFill="1" applyBorder="1" applyAlignment="1">
      <alignment horizontal="left" vertical="center"/>
    </xf>
    <xf numFmtId="0" fontId="16" fillId="0" borderId="11" xfId="8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26" fillId="0" borderId="1" xfId="8" applyFont="1" applyFill="1" applyBorder="1" applyAlignment="1">
      <alignment horizontal="left" vertical="center" shrinkToFit="1"/>
    </xf>
    <xf numFmtId="0" fontId="26" fillId="0" borderId="15" xfId="8" applyFont="1" applyFill="1" applyBorder="1" applyAlignment="1">
      <alignment horizontal="left" vertical="center" shrinkToFit="1"/>
    </xf>
    <xf numFmtId="0" fontId="26" fillId="0" borderId="0" xfId="8" applyFont="1" applyAlignment="1">
      <alignment horizontal="left" vertical="center"/>
    </xf>
    <xf numFmtId="0" fontId="37" fillId="0" borderId="0" xfId="0" applyFont="1" applyFill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/>
    </xf>
    <xf numFmtId="0" fontId="37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left" vertical="center" wrapText="1"/>
      <protection locked="0"/>
    </xf>
    <xf numFmtId="38" fontId="21" fillId="0" borderId="15" xfId="1" applyNumberFormat="1" applyFont="1" applyFill="1" applyBorder="1" applyAlignment="1" applyProtection="1">
      <alignment horizontal="center" vertical="center"/>
    </xf>
    <xf numFmtId="38" fontId="21" fillId="0" borderId="2" xfId="1" applyNumberFormat="1" applyFont="1" applyFill="1" applyBorder="1" applyAlignment="1" applyProtection="1">
      <alignment horizontal="center" vertical="center"/>
      <protection locked="0"/>
    </xf>
    <xf numFmtId="0" fontId="21" fillId="0" borderId="2" xfId="1" applyNumberFormat="1" applyFont="1" applyFill="1" applyBorder="1" applyAlignment="1" applyProtection="1">
      <alignment horizontal="center" vertical="center"/>
      <protection locked="0"/>
    </xf>
    <xf numFmtId="38" fontId="21" fillId="0" borderId="11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38" fontId="23" fillId="0" borderId="0" xfId="2" applyNumberFormat="1" applyFont="1" applyFill="1" applyAlignment="1" applyProtection="1">
      <alignment horizontal="left" vertical="center" wrapText="1"/>
    </xf>
    <xf numFmtId="0" fontId="16" fillId="0" borderId="27" xfId="0" applyFont="1" applyFill="1" applyBorder="1" applyAlignment="1" applyProtection="1">
      <alignment horizontal="center" vertical="center" wrapText="1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179" fontId="16" fillId="0" borderId="2" xfId="13" applyNumberFormat="1" applyFont="1" applyFill="1" applyBorder="1" applyAlignment="1" applyProtection="1">
      <alignment horizontal="center" vertical="center"/>
      <protection locked="0"/>
    </xf>
  </cellXfs>
  <cellStyles count="15">
    <cellStyle name="桁区切り" xfId="1" builtinId="6"/>
    <cellStyle name="桁区切り 2" xfId="3" xr:uid="{7EB1BD1B-ADB8-4741-A538-34EAFBE005C7}"/>
    <cellStyle name="桁区切り 2 2" xfId="12" xr:uid="{C521D470-3BAF-4ACB-A049-9BB609AA4FBE}"/>
    <cellStyle name="桁区切り 2 3" xfId="14" xr:uid="{4053CDE7-1144-48A6-96A9-228C64ED0EF7}"/>
    <cellStyle name="桁区切り 3" xfId="5" xr:uid="{5DAA515B-2BE4-4B26-B565-9EC5A141D0DC}"/>
    <cellStyle name="桁区切り 4" xfId="7" xr:uid="{5D894919-8752-481F-8CE8-F9AE41ABA11E}"/>
    <cellStyle name="桁区切り 5" xfId="9" xr:uid="{B622EFE4-5E7B-429C-8B66-73E3EFABF470}"/>
    <cellStyle name="標準" xfId="0" builtinId="0"/>
    <cellStyle name="標準 2" xfId="2" xr:uid="{B807179F-BBC1-4168-892F-19116EBF5ACC}"/>
    <cellStyle name="標準 2 2" xfId="11" xr:uid="{E9179B9D-824A-49BA-AE53-BDFEDA724A3C}"/>
    <cellStyle name="標準 2 3" xfId="13" xr:uid="{02060F38-0B39-42F5-82F1-DFFEE3095474}"/>
    <cellStyle name="標準 3" xfId="4" xr:uid="{42C5FC82-58EE-489A-8C3A-2B16B4453028}"/>
    <cellStyle name="標準 3 2" xfId="10" xr:uid="{67716120-4FDE-4215-A035-970BB3F89266}"/>
    <cellStyle name="標準 4" xfId="6" xr:uid="{0E0CA580-9D7F-4763-8F32-35F9690F49C7}"/>
    <cellStyle name="標準 5" xfId="8" xr:uid="{EC70837F-A8E9-4F0C-A124-6B32CDEB8906}"/>
  </cellStyles>
  <dxfs count="165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  <dxf>
      <font>
        <strike val="0"/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 style="thin">
          <color auto="1"/>
        </bottom>
      </border>
    </dxf>
  </dxfs>
  <tableStyles count="0" defaultTableStyle="TableStyleMedium2" defaultPivotStyle="PivotStyleLight16"/>
  <colors>
    <mruColors>
      <color rgb="FFFFFFFF"/>
      <color rgb="FF0000CC"/>
      <color rgb="FFFFFFCC"/>
      <color rgb="FFFFFF99"/>
      <color rgb="FFFF99CC"/>
      <color rgb="FFFF33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285749</xdr:colOff>
          <xdr:row>48</xdr:row>
          <xdr:rowOff>47624</xdr:rowOff>
        </xdr:from>
        <xdr:to>
          <xdr:col>9</xdr:col>
          <xdr:colOff>123824</xdr:colOff>
          <xdr:row>67</xdr:row>
          <xdr:rowOff>371474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2DE24267-1D8D-4423-9D32-47CB42D7FE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決算書(記載例)'!$A$1:$E$42" spid="_x0000_s149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91324" y="10896599"/>
              <a:ext cx="3495675" cy="4791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32</xdr:row>
          <xdr:rowOff>438150</xdr:rowOff>
        </xdr:from>
        <xdr:to>
          <xdr:col>11</xdr:col>
          <xdr:colOff>552451</xdr:colOff>
          <xdr:row>46</xdr:row>
          <xdr:rowOff>12945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B4778044-4AA2-42D5-B262-19B4037D66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利用者毎(記載例)'!$A$1:$L$18" spid="_x0000_s1494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53200" y="7753350"/>
              <a:ext cx="5381626" cy="26418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389325</xdr:colOff>
          <xdr:row>18</xdr:row>
          <xdr:rowOff>62132</xdr:rowOff>
        </xdr:from>
        <xdr:to>
          <xdr:col>10</xdr:col>
          <xdr:colOff>419098</xdr:colOff>
          <xdr:row>30</xdr:row>
          <xdr:rowOff>104775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B6AEB3A4-F543-4E3C-B814-7332F9B7B15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精算書 (記載例)'!$A$1:$M$28" spid="_x0000_s1494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894900" y="4243607"/>
              <a:ext cx="4296973" cy="29763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425637</xdr:colOff>
          <xdr:row>3</xdr:row>
          <xdr:rowOff>11631</xdr:rowOff>
        </xdr:from>
        <xdr:to>
          <xdr:col>8</xdr:col>
          <xdr:colOff>257175</xdr:colOff>
          <xdr:row>16</xdr:row>
          <xdr:rowOff>133350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A6FB8F29-9566-4422-83E2-9BD7F9049D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実績報告書 (記載例)'!$A$1:$M$25" spid="_x0000_s14948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b="5981"/>
            <a:stretch>
              <a:fillRect/>
            </a:stretch>
          </xdr:blipFill>
          <xdr:spPr bwMode="auto">
            <a:xfrm>
              <a:off x="6931212" y="878406"/>
              <a:ext cx="2879538" cy="28934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569530</xdr:colOff>
      <xdr:row>18</xdr:row>
      <xdr:rowOff>657</xdr:rowOff>
    </xdr:from>
    <xdr:to>
      <xdr:col>12</xdr:col>
      <xdr:colOff>0</xdr:colOff>
      <xdr:row>20</xdr:row>
      <xdr:rowOff>241739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9ACE0730-5282-46B5-B517-006C222F8312}"/>
            </a:ext>
          </a:extLst>
        </xdr:cNvPr>
        <xdr:cNvSpPr/>
      </xdr:nvSpPr>
      <xdr:spPr>
        <a:xfrm>
          <a:off x="1826830" y="5363232"/>
          <a:ext cx="4335845" cy="736382"/>
        </a:xfrm>
        <a:prstGeom prst="wedgeRoundRectCallout">
          <a:avLst>
            <a:gd name="adj1" fmla="val 37"/>
            <a:gd name="adj2" fmla="val -6599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「東金市障害者グループホーム運営費補助金交付可否決定通知書」の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枝番号</a:t>
          </a: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  <a:endParaRPr kumimoji="1" lang="en-US" altLang="ja-JP" sz="105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39413</xdr:colOff>
      <xdr:row>9</xdr:row>
      <xdr:rowOff>381000</xdr:rowOff>
    </xdr:from>
    <xdr:to>
      <xdr:col>12</xdr:col>
      <xdr:colOff>387895</xdr:colOff>
      <xdr:row>11</xdr:row>
      <xdr:rowOff>64047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FD19CB01-C835-492C-B2B6-7A6CF70CCBDF}"/>
            </a:ext>
          </a:extLst>
        </xdr:cNvPr>
        <xdr:cNvSpPr/>
      </xdr:nvSpPr>
      <xdr:spPr>
        <a:xfrm>
          <a:off x="5327430" y="2653862"/>
          <a:ext cx="1228724" cy="523875"/>
        </a:xfrm>
        <a:prstGeom prst="wedgeRoundRectCallout">
          <a:avLst>
            <a:gd name="adj1" fmla="val -71591"/>
            <a:gd name="adj2" fmla="val 3397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代表者の押印は不要です</a:t>
          </a:r>
        </a:p>
      </xdr:txBody>
    </xdr:sp>
    <xdr:clientData/>
  </xdr:twoCellAnchor>
  <xdr:twoCellAnchor>
    <xdr:from>
      <xdr:col>0</xdr:col>
      <xdr:colOff>140247</xdr:colOff>
      <xdr:row>9</xdr:row>
      <xdr:rowOff>133350</xdr:rowOff>
    </xdr:from>
    <xdr:to>
      <xdr:col>3</xdr:col>
      <xdr:colOff>9526</xdr:colOff>
      <xdr:row>12</xdr:row>
      <xdr:rowOff>95250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BF3050BE-84D4-48F6-8729-9D8CEBC33B23}"/>
            </a:ext>
          </a:extLst>
        </xdr:cNvPr>
        <xdr:cNvSpPr/>
      </xdr:nvSpPr>
      <xdr:spPr>
        <a:xfrm>
          <a:off x="140247" y="2400300"/>
          <a:ext cx="2269579" cy="1219200"/>
        </a:xfrm>
        <a:prstGeom prst="wedgeRoundRectCallout">
          <a:avLst>
            <a:gd name="adj1" fmla="val 55065"/>
            <a:gd name="adj2" fmla="val -4059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ja-JP" altLang="ja-JP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東金市障害者グループホーム運営費補助金交付可否決定通知書</a:t>
          </a:r>
          <a:r>
            <a:rPr kumimoji="1" lang="ja-JP" altLang="en-US" sz="1200" b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に記入いただいた時と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同じ表記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144517</xdr:colOff>
      <xdr:row>5</xdr:row>
      <xdr:rowOff>197069</xdr:rowOff>
    </xdr:from>
    <xdr:to>
      <xdr:col>11</xdr:col>
      <xdr:colOff>283450</xdr:colOff>
      <xdr:row>7</xdr:row>
      <xdr:rowOff>2629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1C54D2C1-A029-4FFA-A31C-CC83266F28B1}"/>
            </a:ext>
          </a:extLst>
        </xdr:cNvPr>
        <xdr:cNvSpPr/>
      </xdr:nvSpPr>
      <xdr:spPr>
        <a:xfrm>
          <a:off x="4992414" y="1379483"/>
          <a:ext cx="1019174" cy="304801"/>
        </a:xfrm>
        <a:prstGeom prst="wedgeRoundRectCallout">
          <a:avLst>
            <a:gd name="adj1" fmla="val -56101"/>
            <a:gd name="adj2" fmla="val -10151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日付は空欄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15</xdr:row>
      <xdr:rowOff>161926</xdr:rowOff>
    </xdr:from>
    <xdr:to>
      <xdr:col>7</xdr:col>
      <xdr:colOff>228600</xdr:colOff>
      <xdr:row>18</xdr:row>
      <xdr:rowOff>38100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4F1BF24-B719-4FF6-93D2-0AFE87855177}"/>
            </a:ext>
          </a:extLst>
        </xdr:cNvPr>
        <xdr:cNvGrpSpPr/>
      </xdr:nvGrpSpPr>
      <xdr:grpSpPr>
        <a:xfrm>
          <a:off x="1571625" y="3867151"/>
          <a:ext cx="3028950" cy="847724"/>
          <a:chOff x="1676400" y="4210051"/>
          <a:chExt cx="3028950" cy="847724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5DA124BF-0C04-44B8-A37D-7EE4A66063D1}"/>
              </a:ext>
            </a:extLst>
          </xdr:cNvPr>
          <xdr:cNvSpPr/>
        </xdr:nvSpPr>
        <xdr:spPr>
          <a:xfrm rot="5400000">
            <a:off x="2862261" y="3109913"/>
            <a:ext cx="390524" cy="2590799"/>
          </a:xfrm>
          <a:prstGeom prst="rightBrace">
            <a:avLst>
              <a:gd name="adj1" fmla="val 4879"/>
              <a:gd name="adj2" fmla="val 51508"/>
            </a:avLst>
          </a:prstGeom>
          <a:ln w="38100"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308C2FE4-EC68-4FC5-BB5A-1AE9713E6861}"/>
              </a:ext>
            </a:extLst>
          </xdr:cNvPr>
          <xdr:cNvSpPr/>
        </xdr:nvSpPr>
        <xdr:spPr>
          <a:xfrm>
            <a:off x="1676400" y="4686300"/>
            <a:ext cx="3028950" cy="371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プルダウン🔽で選択してください。</a:t>
            </a:r>
          </a:p>
        </xdr:txBody>
      </xdr:sp>
    </xdr:grpSp>
    <xdr:clientData/>
  </xdr:twoCellAnchor>
  <xdr:twoCellAnchor>
    <xdr:from>
      <xdr:col>9</xdr:col>
      <xdr:colOff>447675</xdr:colOff>
      <xdr:row>14</xdr:row>
      <xdr:rowOff>104775</xdr:rowOff>
    </xdr:from>
    <xdr:to>
      <xdr:col>11</xdr:col>
      <xdr:colOff>481634</xdr:colOff>
      <xdr:row>15</xdr:row>
      <xdr:rowOff>139976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BEA5AAD9-27A2-4624-8438-45846356BBF9}"/>
            </a:ext>
          </a:extLst>
        </xdr:cNvPr>
        <xdr:cNvSpPr/>
      </xdr:nvSpPr>
      <xdr:spPr>
        <a:xfrm>
          <a:off x="6972300" y="3486150"/>
          <a:ext cx="1843709" cy="359051"/>
        </a:xfrm>
        <a:prstGeom prst="wedgeRoundRectCallout">
          <a:avLst>
            <a:gd name="adj1" fmla="val 42440"/>
            <a:gd name="adj2" fmla="val -962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③－④＜０　の場合は、０円</a:t>
          </a:r>
        </a:p>
      </xdr:txBody>
    </xdr:sp>
    <xdr:clientData/>
  </xdr:twoCellAnchor>
  <xdr:twoCellAnchor>
    <xdr:from>
      <xdr:col>10</xdr:col>
      <xdr:colOff>781050</xdr:colOff>
      <xdr:row>9</xdr:row>
      <xdr:rowOff>95250</xdr:rowOff>
    </xdr:from>
    <xdr:to>
      <xdr:col>12</xdr:col>
      <xdr:colOff>976933</xdr:colOff>
      <xdr:row>11</xdr:row>
      <xdr:rowOff>110572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BF227D72-DECD-4828-955B-DC47C3DC680B}"/>
            </a:ext>
          </a:extLst>
        </xdr:cNvPr>
        <xdr:cNvSpPr/>
      </xdr:nvSpPr>
      <xdr:spPr>
        <a:xfrm>
          <a:off x="8124825" y="2114550"/>
          <a:ext cx="2205658" cy="329647"/>
        </a:xfrm>
        <a:prstGeom prst="wedgeRoundRectCallout">
          <a:avLst>
            <a:gd name="adj1" fmla="val -37546"/>
            <a:gd name="adj2" fmla="val -9474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下表「２．対象者の内訳」⑤欄の計</a:t>
          </a:r>
        </a:p>
      </xdr:txBody>
    </xdr:sp>
    <xdr:clientData/>
  </xdr:twoCellAnchor>
  <xdr:twoCellAnchor>
    <xdr:from>
      <xdr:col>6</xdr:col>
      <xdr:colOff>133350</xdr:colOff>
      <xdr:row>10</xdr:row>
      <xdr:rowOff>38100</xdr:rowOff>
    </xdr:from>
    <xdr:to>
      <xdr:col>7</xdr:col>
      <xdr:colOff>630720</xdr:colOff>
      <xdr:row>12</xdr:row>
      <xdr:rowOff>104775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BC94AE89-5239-4FB1-BE98-587A2048048B}"/>
            </a:ext>
          </a:extLst>
        </xdr:cNvPr>
        <xdr:cNvSpPr/>
      </xdr:nvSpPr>
      <xdr:spPr>
        <a:xfrm>
          <a:off x="3733800" y="2219325"/>
          <a:ext cx="1268895" cy="371475"/>
        </a:xfrm>
        <a:prstGeom prst="wedgeRoundRectCallout">
          <a:avLst>
            <a:gd name="adj1" fmla="val -43592"/>
            <a:gd name="adj2" fmla="val -10630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決算書の歳出計</a:t>
          </a:r>
        </a:p>
      </xdr:txBody>
    </xdr:sp>
    <xdr:clientData/>
  </xdr:twoCellAnchor>
  <xdr:twoCellAnchor>
    <xdr:from>
      <xdr:col>5</xdr:col>
      <xdr:colOff>228600</xdr:colOff>
      <xdr:row>1</xdr:row>
      <xdr:rowOff>76200</xdr:rowOff>
    </xdr:from>
    <xdr:to>
      <xdr:col>7</xdr:col>
      <xdr:colOff>941853</xdr:colOff>
      <xdr:row>5</xdr:row>
      <xdr:rowOff>131280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C3A51ADD-4AED-4A5C-9E5E-313690A50873}"/>
            </a:ext>
          </a:extLst>
        </xdr:cNvPr>
        <xdr:cNvSpPr/>
      </xdr:nvSpPr>
      <xdr:spPr>
        <a:xfrm>
          <a:off x="3095625" y="257175"/>
          <a:ext cx="2218203" cy="855180"/>
        </a:xfrm>
        <a:prstGeom prst="wedgeRoundRectCallout">
          <a:avLst>
            <a:gd name="adj1" fmla="val 1464"/>
            <a:gd name="adj2" fmla="val 7514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本補助金以外の収入の合計を記載してください。</a:t>
          </a:r>
          <a:r>
            <a:rPr kumimoji="1" lang="ja-JP" altLang="en-US" sz="10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（法人補てん分と本補助金以外の収入）</a:t>
          </a:r>
          <a:endParaRPr kumimoji="1" lang="en-US" altLang="ja-JP" sz="10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361950</xdr:colOff>
      <xdr:row>0</xdr:row>
      <xdr:rowOff>95250</xdr:rowOff>
    </xdr:from>
    <xdr:to>
      <xdr:col>5</xdr:col>
      <xdr:colOff>156541</xdr:colOff>
      <xdr:row>4</xdr:row>
      <xdr:rowOff>55908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DFC81DAF-4A4E-4F02-86E3-4385B1ED984B}"/>
            </a:ext>
          </a:extLst>
        </xdr:cNvPr>
        <xdr:cNvSpPr/>
      </xdr:nvSpPr>
      <xdr:spPr>
        <a:xfrm>
          <a:off x="523875" y="95250"/>
          <a:ext cx="2499691" cy="789333"/>
        </a:xfrm>
        <a:prstGeom prst="wedgeRoundRectCallout">
          <a:avLst>
            <a:gd name="adj1" fmla="val -35499"/>
            <a:gd name="adj2" fmla="val 1257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対象者数を入力してください。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対象者の人数を１０人以上にすると、２ページ目が印刷範囲になります。</a:t>
          </a:r>
        </a:p>
      </xdr:txBody>
    </xdr:sp>
    <xdr:clientData/>
  </xdr:twoCellAnchor>
  <xdr:twoCellAnchor>
    <xdr:from>
      <xdr:col>9</xdr:col>
      <xdr:colOff>19049</xdr:colOff>
      <xdr:row>16</xdr:row>
      <xdr:rowOff>180975</xdr:rowOff>
    </xdr:from>
    <xdr:to>
      <xdr:col>12</xdr:col>
      <xdr:colOff>142875</xdr:colOff>
      <xdr:row>19</xdr:row>
      <xdr:rowOff>38100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6F14464-1710-49A0-8DC1-B00DEDDAC4FF}"/>
            </a:ext>
          </a:extLst>
        </xdr:cNvPr>
        <xdr:cNvSpPr/>
      </xdr:nvSpPr>
      <xdr:spPr>
        <a:xfrm>
          <a:off x="6543674" y="4210050"/>
          <a:ext cx="2952751" cy="8286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水色のセルは自動入力されます。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関数を削除しないください。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0</xdr:row>
      <xdr:rowOff>256760</xdr:rowOff>
    </xdr:from>
    <xdr:to>
      <xdr:col>11</xdr:col>
      <xdr:colOff>819149</xdr:colOff>
      <xdr:row>1</xdr:row>
      <xdr:rowOff>588065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C18A2A9D-3BEA-4E11-8BB9-BB6B9B7AC81A}"/>
            </a:ext>
          </a:extLst>
        </xdr:cNvPr>
        <xdr:cNvSpPr/>
      </xdr:nvSpPr>
      <xdr:spPr>
        <a:xfrm>
          <a:off x="5076824" y="256760"/>
          <a:ext cx="3857625" cy="645630"/>
        </a:xfrm>
        <a:prstGeom prst="wedgeRoundRectCallout">
          <a:avLst>
            <a:gd name="adj1" fmla="val -58390"/>
            <a:gd name="adj2" fmla="val 80778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シート名「精算書」の入居者氏名と連動してます。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先に精算書の「２．対象者の内訳」の「④国加算等の計」欄以外を先に入力してください。</a:t>
          </a:r>
        </a:p>
      </xdr:txBody>
    </xdr:sp>
    <xdr:clientData/>
  </xdr:twoCellAnchor>
  <xdr:twoCellAnchor>
    <xdr:from>
      <xdr:col>2</xdr:col>
      <xdr:colOff>454716</xdr:colOff>
      <xdr:row>7</xdr:row>
      <xdr:rowOff>0</xdr:rowOff>
    </xdr:from>
    <xdr:to>
      <xdr:col>7</xdr:col>
      <xdr:colOff>338758</xdr:colOff>
      <xdr:row>14</xdr:row>
      <xdr:rowOff>154471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6D193-DB6D-466C-B007-B6DF344FC13C}"/>
            </a:ext>
          </a:extLst>
        </xdr:cNvPr>
        <xdr:cNvSpPr txBox="1"/>
      </xdr:nvSpPr>
      <xdr:spPr>
        <a:xfrm>
          <a:off x="1483416" y="2143125"/>
          <a:ext cx="3741667" cy="1621321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②国保連の請求明細書をもとに各月のサービス単位数を入力します。</a:t>
          </a:r>
          <a:endParaRPr kumimoji="1" lang="en-US" altLang="ja-JP" sz="16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468382</xdr:colOff>
      <xdr:row>1</xdr:row>
      <xdr:rowOff>82826</xdr:rowOff>
    </xdr:from>
    <xdr:to>
      <xdr:col>6</xdr:col>
      <xdr:colOff>302730</xdr:colOff>
      <xdr:row>1</xdr:row>
      <xdr:rowOff>438978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801E762-80F0-47E4-BE0A-D450BEF5D1EF}"/>
            </a:ext>
          </a:extLst>
        </xdr:cNvPr>
        <xdr:cNvSpPr/>
      </xdr:nvSpPr>
      <xdr:spPr>
        <a:xfrm>
          <a:off x="2268607" y="397151"/>
          <a:ext cx="2148923" cy="356152"/>
        </a:xfrm>
        <a:prstGeom prst="wedgeRoundRectCallout">
          <a:avLst>
            <a:gd name="adj1" fmla="val -51011"/>
            <a:gd name="adj2" fmla="val 122943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①地域単価を入力してください。</a:t>
          </a:r>
        </a:p>
      </xdr:txBody>
    </xdr:sp>
    <xdr:clientData/>
  </xdr:twoCellAnchor>
  <xdr:twoCellAnchor>
    <xdr:from>
      <xdr:col>9</xdr:col>
      <xdr:colOff>198782</xdr:colOff>
      <xdr:row>7</xdr:row>
      <xdr:rowOff>8283</xdr:rowOff>
    </xdr:from>
    <xdr:to>
      <xdr:col>10</xdr:col>
      <xdr:colOff>670890</xdr:colOff>
      <xdr:row>16</xdr:row>
      <xdr:rowOff>24848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3AC14F-7B0F-42F2-8CEA-EEB6ECF0E541}"/>
            </a:ext>
          </a:extLst>
        </xdr:cNvPr>
        <xdr:cNvSpPr txBox="1"/>
      </xdr:nvSpPr>
      <xdr:spPr>
        <a:xfrm>
          <a:off x="6667499" y="1929848"/>
          <a:ext cx="1292087" cy="1880152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③月間単位数</a:t>
          </a:r>
          <a:r>
            <a:rPr kumimoji="1" lang="en-US" altLang="ja-JP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地域単価が補助基準額（月額）を上回った月は、補助基準額（月額）が月間国加算等となります</a:t>
          </a:r>
          <a:r>
            <a:rPr kumimoji="1" lang="ja-JP" altLang="en-US" sz="10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ja-JP" altLang="en-US" sz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674204</xdr:colOff>
      <xdr:row>5</xdr:row>
      <xdr:rowOff>41415</xdr:rowOff>
    </xdr:from>
    <xdr:to>
      <xdr:col>11</xdr:col>
      <xdr:colOff>3314</xdr:colOff>
      <xdr:row>8</xdr:row>
      <xdr:rowOff>190500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EE37582-97FB-4282-BDC3-AB05872FBEBF}"/>
            </a:ext>
          </a:extLst>
        </xdr:cNvPr>
        <xdr:cNvGrpSpPr/>
      </xdr:nvGrpSpPr>
      <xdr:grpSpPr>
        <a:xfrm>
          <a:off x="5560529" y="1765440"/>
          <a:ext cx="2558085" cy="777735"/>
          <a:chOff x="1676400" y="4201770"/>
          <a:chExt cx="3028950" cy="856005"/>
        </a:xfrm>
      </xdr:grpSpPr>
      <xdr:sp macro="" textlink="">
        <xdr:nvSpPr>
          <xdr:cNvPr id="8" name="右中かっこ 7">
            <a:extLst>
              <a:ext uri="{FF2B5EF4-FFF2-40B4-BE49-F238E27FC236}">
                <a16:creationId xmlns:a16="http://schemas.microsoft.com/office/drawing/2014/main" id="{D8B552A3-F79F-40DB-94BB-1C59D2B6AADC}"/>
              </a:ext>
            </a:extLst>
          </xdr:cNvPr>
          <xdr:cNvSpPr/>
        </xdr:nvSpPr>
        <xdr:spPr>
          <a:xfrm rot="5400000">
            <a:off x="3037008" y="3101632"/>
            <a:ext cx="390524" cy="2590799"/>
          </a:xfrm>
          <a:prstGeom prst="rightBrace">
            <a:avLst>
              <a:gd name="adj1" fmla="val 4879"/>
              <a:gd name="adj2" fmla="val 51508"/>
            </a:avLst>
          </a:prstGeom>
          <a:ln w="38100"/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D610847-45BD-41AE-910E-930FE7D7C92C}"/>
              </a:ext>
            </a:extLst>
          </xdr:cNvPr>
          <xdr:cNvSpPr/>
        </xdr:nvSpPr>
        <xdr:spPr>
          <a:xfrm>
            <a:off x="1676400" y="4686300"/>
            <a:ext cx="3028950" cy="371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自動入力</a:t>
            </a:r>
          </a:p>
        </xdr:txBody>
      </xdr:sp>
    </xdr:grpSp>
    <xdr:clientData/>
  </xdr:twoCellAnchor>
  <xdr:twoCellAnchor>
    <xdr:from>
      <xdr:col>11</xdr:col>
      <xdr:colOff>104775</xdr:colOff>
      <xdr:row>6</xdr:row>
      <xdr:rowOff>200025</xdr:rowOff>
    </xdr:from>
    <xdr:to>
      <xdr:col>11</xdr:col>
      <xdr:colOff>1228725</xdr:colOff>
      <xdr:row>15</xdr:row>
      <xdr:rowOff>178490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3D386E-45FE-43B0-8DF6-857895C7758C}"/>
            </a:ext>
          </a:extLst>
        </xdr:cNvPr>
        <xdr:cNvSpPr txBox="1"/>
      </xdr:nvSpPr>
      <xdr:spPr>
        <a:xfrm>
          <a:off x="8220075" y="2133600"/>
          <a:ext cx="1123950" cy="1864415"/>
        </a:xfrm>
        <a:prstGeom prst="rect">
          <a:avLst/>
        </a:prstGeom>
        <a:solidFill>
          <a:srgbClr val="0070C0">
            <a:alpha val="74000"/>
          </a:srgbClr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毎月、国保連システムを経由する訓練等給付費の</a:t>
          </a:r>
          <a:r>
            <a:rPr kumimoji="1" lang="ja-JP" altLang="ja-JP" sz="1100" b="0" u="dbl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額</a:t>
          </a:r>
          <a:r>
            <a:rPr kumimoji="1" lang="ja-JP" altLang="ja-JP" sz="1100">
              <a:solidFill>
                <a:schemeClr val="bg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（利用者負担控除前）を入力します。</a:t>
          </a:r>
          <a:endParaRPr lang="ja-JP" altLang="ja-JP" sz="1100">
            <a:solidFill>
              <a:schemeClr val="bg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1281667</xdr:colOff>
      <xdr:row>38</xdr:row>
      <xdr:rowOff>18100</xdr:rowOff>
    </xdr:from>
    <xdr:to>
      <xdr:col>2</xdr:col>
      <xdr:colOff>2093430</xdr:colOff>
      <xdr:row>39</xdr:row>
      <xdr:rowOff>93378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D96F57C7-034A-4FA7-B211-64FAA940E1F9}"/>
            </a:ext>
          </a:extLst>
        </xdr:cNvPr>
        <xdr:cNvSpPr/>
      </xdr:nvSpPr>
      <xdr:spPr>
        <a:xfrm>
          <a:off x="2424667" y="9460274"/>
          <a:ext cx="811763" cy="265778"/>
        </a:xfrm>
        <a:prstGeom prst="wedgeRoundRectCallout">
          <a:avLst>
            <a:gd name="adj1" fmla="val -60780"/>
            <a:gd name="adj2" fmla="val -4483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日付空欄</a:t>
          </a:r>
        </a:p>
      </xdr:txBody>
    </xdr:sp>
    <xdr:clientData/>
  </xdr:twoCellAnchor>
  <xdr:twoCellAnchor>
    <xdr:from>
      <xdr:col>3</xdr:col>
      <xdr:colOff>828595</xdr:colOff>
      <xdr:row>41</xdr:row>
      <xdr:rowOff>4409</xdr:rowOff>
    </xdr:from>
    <xdr:to>
      <xdr:col>4</xdr:col>
      <xdr:colOff>1317736</xdr:colOff>
      <xdr:row>41</xdr:row>
      <xdr:rowOff>273059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CB8B7BA-FD83-4A04-9FF3-1BF824C759B8}"/>
            </a:ext>
          </a:extLst>
        </xdr:cNvPr>
        <xdr:cNvSpPr/>
      </xdr:nvSpPr>
      <xdr:spPr>
        <a:xfrm>
          <a:off x="4265878" y="9231235"/>
          <a:ext cx="1714967" cy="268650"/>
        </a:xfrm>
        <a:prstGeom prst="wedgeRoundRectCallout">
          <a:avLst>
            <a:gd name="adj1" fmla="val -60182"/>
            <a:gd name="adj2" fmla="val -483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代表者の押印は不要です</a:t>
          </a:r>
        </a:p>
      </xdr:txBody>
    </xdr:sp>
    <xdr:clientData/>
  </xdr:twoCellAnchor>
  <xdr:twoCellAnchor>
    <xdr:from>
      <xdr:col>2</xdr:col>
      <xdr:colOff>284268</xdr:colOff>
      <xdr:row>10</xdr:row>
      <xdr:rowOff>54401</xdr:rowOff>
    </xdr:from>
    <xdr:to>
      <xdr:col>3</xdr:col>
      <xdr:colOff>11350</xdr:colOff>
      <xdr:row>12</xdr:row>
      <xdr:rowOff>169623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290111EB-A9AC-4551-9FC0-CF7A8FC24E91}"/>
            </a:ext>
          </a:extLst>
        </xdr:cNvPr>
        <xdr:cNvSpPr/>
      </xdr:nvSpPr>
      <xdr:spPr>
        <a:xfrm>
          <a:off x="1427268" y="3135531"/>
          <a:ext cx="2021365" cy="579049"/>
        </a:xfrm>
        <a:prstGeom prst="wedgeRoundRectCallout">
          <a:avLst>
            <a:gd name="adj1" fmla="val 73352"/>
            <a:gd name="adj2" fmla="val -153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東金市の補助金申請額と一致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精算書（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E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）欄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397564</xdr:colOff>
      <xdr:row>1</xdr:row>
      <xdr:rowOff>66261</xdr:rowOff>
    </xdr:from>
    <xdr:to>
      <xdr:col>4</xdr:col>
      <xdr:colOff>1880151</xdr:colOff>
      <xdr:row>6</xdr:row>
      <xdr:rowOff>1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DB5BCF6F-4F1D-4C45-B39D-1D86AB62DDDA}"/>
            </a:ext>
          </a:extLst>
        </xdr:cNvPr>
        <xdr:cNvSpPr/>
      </xdr:nvSpPr>
      <xdr:spPr>
        <a:xfrm>
          <a:off x="5060673" y="215348"/>
          <a:ext cx="1482587" cy="1027044"/>
        </a:xfrm>
        <a:prstGeom prst="wedgeRoundRectCallout">
          <a:avLst>
            <a:gd name="adj1" fmla="val -76888"/>
            <a:gd name="adj2" fmla="val 1059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シート名「利用者毎」の「報酬月額計」の金額を入力します。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157369</xdr:colOff>
      <xdr:row>15</xdr:row>
      <xdr:rowOff>91107</xdr:rowOff>
    </xdr:from>
    <xdr:to>
      <xdr:col>4</xdr:col>
      <xdr:colOff>1772478</xdr:colOff>
      <xdr:row>31</xdr:row>
      <xdr:rowOff>173935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3A4C3496-7996-4712-9B71-C0D6A0B56DDC}"/>
            </a:ext>
          </a:extLst>
        </xdr:cNvPr>
        <xdr:cNvSpPr/>
      </xdr:nvSpPr>
      <xdr:spPr>
        <a:xfrm>
          <a:off x="4820478" y="3453846"/>
          <a:ext cx="1615109" cy="3793437"/>
        </a:xfrm>
        <a:prstGeom prst="wedgeRoundRectCallout">
          <a:avLst>
            <a:gd name="adj1" fmla="val -72843"/>
            <a:gd name="adj2" fmla="val -5305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補助対象外となる科目は除いてください。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　</a:t>
          </a:r>
          <a:r>
            <a:rPr kumimoji="1" lang="ja-JP" altLang="en-US" sz="10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東金市が支給決定した入居者の分のみ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を記載してください。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　対象経費は、名称、種別、理由の如何を問わず、グループホームの運営に要する人件費、運営費等とし、建設費、修繕費、利用者が負担する食材料費、家賃、光熱水費等は含みません。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1018761</xdr:colOff>
      <xdr:row>12</xdr:row>
      <xdr:rowOff>223630</xdr:rowOff>
    </xdr:from>
    <xdr:to>
      <xdr:col>7</xdr:col>
      <xdr:colOff>2592456</xdr:colOff>
      <xdr:row>17</xdr:row>
      <xdr:rowOff>24848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D9C3DEAC-2D0C-43C3-9204-37F844184F43}"/>
            </a:ext>
          </a:extLst>
        </xdr:cNvPr>
        <xdr:cNvSpPr/>
      </xdr:nvSpPr>
      <xdr:spPr>
        <a:xfrm>
          <a:off x="7727674" y="2857500"/>
          <a:ext cx="2609021" cy="993913"/>
        </a:xfrm>
        <a:prstGeom prst="wedgeRoundRectCallout">
          <a:avLst>
            <a:gd name="adj1" fmla="val 38378"/>
            <a:gd name="adj2" fmla="val -842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シート名「精算書」の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「寄付金その他の収入予定額（</a:t>
          </a:r>
          <a:r>
            <a:rPr kumimoji="1" lang="en-US" altLang="ja-JP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）」欄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＝訓練等給付費＋その他の補助金＋寄付金等</a:t>
          </a:r>
          <a:endParaRPr kumimoji="1" lang="en-US" altLang="ja-JP" sz="10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5FCB-E8EE-4FAB-A9AC-7367A69C5C2B}">
  <sheetPr>
    <pageSetUpPr fitToPage="1"/>
  </sheetPr>
  <dimension ref="A1:D72"/>
  <sheetViews>
    <sheetView showGridLines="0" workbookViewId="0">
      <selection activeCell="B69" sqref="B69"/>
    </sheetView>
  </sheetViews>
  <sheetFormatPr defaultRowHeight="13.5" x14ac:dyDescent="0.15"/>
  <cols>
    <col min="1" max="1" width="8.7109375" style="242" customWidth="1"/>
    <col min="2" max="2" width="84.42578125" style="241" customWidth="1"/>
    <col min="3" max="3" width="4.42578125" style="242" customWidth="1"/>
    <col min="4" max="16384" width="9.140625" style="242"/>
  </cols>
  <sheetData>
    <row r="1" spans="1:4" ht="18.75" x14ac:dyDescent="0.15">
      <c r="A1" s="263" t="s">
        <v>175</v>
      </c>
    </row>
    <row r="2" spans="1:4" ht="14.25" thickBot="1" x14ac:dyDescent="0.2"/>
    <row r="3" spans="1:4" ht="35.25" customHeight="1" thickTop="1" x14ac:dyDescent="0.15">
      <c r="A3" s="261" t="s">
        <v>165</v>
      </c>
      <c r="B3" s="262" t="s">
        <v>218</v>
      </c>
      <c r="D3" s="249" t="s">
        <v>164</v>
      </c>
    </row>
    <row r="4" spans="1:4" ht="14.25" thickBot="1" x14ac:dyDescent="0.2">
      <c r="A4" s="253"/>
      <c r="B4" s="252" t="s">
        <v>231</v>
      </c>
    </row>
    <row r="5" spans="1:4" ht="14.25" thickTop="1" x14ac:dyDescent="0.15"/>
    <row r="6" spans="1:4" ht="29.25" customHeight="1" x14ac:dyDescent="0.15">
      <c r="A6" s="244" t="s">
        <v>150</v>
      </c>
      <c r="B6" s="251" t="s">
        <v>176</v>
      </c>
    </row>
    <row r="7" spans="1:4" ht="14.25" x14ac:dyDescent="0.15">
      <c r="B7" s="240" t="s">
        <v>163</v>
      </c>
    </row>
    <row r="8" spans="1:4" x14ac:dyDescent="0.15">
      <c r="B8" s="240" t="s">
        <v>153</v>
      </c>
    </row>
    <row r="9" spans="1:4" x14ac:dyDescent="0.15">
      <c r="B9" s="240"/>
    </row>
    <row r="10" spans="1:4" x14ac:dyDescent="0.15">
      <c r="B10" s="240"/>
    </row>
    <row r="11" spans="1:4" ht="38.25" customHeight="1" x14ac:dyDescent="0.15">
      <c r="A11" s="246" t="s">
        <v>187</v>
      </c>
      <c r="B11" s="250" t="s">
        <v>219</v>
      </c>
    </row>
    <row r="12" spans="1:4" x14ac:dyDescent="0.15">
      <c r="B12" s="243"/>
    </row>
    <row r="15" spans="1:4" x14ac:dyDescent="0.15">
      <c r="B15" s="243"/>
    </row>
    <row r="16" spans="1:4" x14ac:dyDescent="0.15">
      <c r="B16" s="243"/>
    </row>
    <row r="17" spans="1:4" ht="14.25" thickBot="1" x14ac:dyDescent="0.2"/>
    <row r="18" spans="1:4" s="254" customFormat="1" ht="36" customHeight="1" thickTop="1" x14ac:dyDescent="0.15">
      <c r="A18" s="261" t="s">
        <v>166</v>
      </c>
      <c r="B18" s="262" t="s">
        <v>220</v>
      </c>
      <c r="D18" s="249" t="s">
        <v>164</v>
      </c>
    </row>
    <row r="19" spans="1:4" ht="14.25" thickBot="1" x14ac:dyDescent="0.2">
      <c r="A19" s="255"/>
      <c r="B19" s="256" t="s">
        <v>232</v>
      </c>
    </row>
    <row r="20" spans="1:4" ht="14.25" thickTop="1" x14ac:dyDescent="0.15"/>
    <row r="21" spans="1:4" ht="22.5" customHeight="1" x14ac:dyDescent="0.15">
      <c r="A21" s="244" t="s">
        <v>150</v>
      </c>
      <c r="B21" s="245" t="s">
        <v>179</v>
      </c>
    </row>
    <row r="22" spans="1:4" x14ac:dyDescent="0.15">
      <c r="A22" s="244"/>
      <c r="B22" s="241" t="s">
        <v>146</v>
      </c>
    </row>
    <row r="23" spans="1:4" ht="27" x14ac:dyDescent="0.15">
      <c r="B23" s="241" t="s">
        <v>148</v>
      </c>
    </row>
    <row r="25" spans="1:4" ht="24" customHeight="1" x14ac:dyDescent="0.15">
      <c r="B25" s="247" t="s">
        <v>161</v>
      </c>
    </row>
    <row r="27" spans="1:4" ht="27" x14ac:dyDescent="0.15">
      <c r="A27" s="244" t="s">
        <v>151</v>
      </c>
      <c r="B27" s="241" t="s">
        <v>147</v>
      </c>
    </row>
    <row r="28" spans="1:4" x14ac:dyDescent="0.15">
      <c r="A28" s="244"/>
      <c r="B28" s="241" t="s">
        <v>152</v>
      </c>
    </row>
    <row r="30" spans="1:4" ht="34.5" customHeight="1" x14ac:dyDescent="0.15">
      <c r="B30" s="248" t="s">
        <v>162</v>
      </c>
    </row>
    <row r="32" spans="1:4" ht="14.25" thickBot="1" x14ac:dyDescent="0.2"/>
    <row r="33" spans="1:4" ht="36" customHeight="1" thickTop="1" x14ac:dyDescent="0.15">
      <c r="A33" s="261" t="s">
        <v>167</v>
      </c>
      <c r="B33" s="262" t="s">
        <v>149</v>
      </c>
      <c r="D33" s="249" t="s">
        <v>164</v>
      </c>
    </row>
    <row r="34" spans="1:4" ht="14.25" thickBot="1" x14ac:dyDescent="0.2">
      <c r="A34" s="258"/>
      <c r="B34" s="257" t="s">
        <v>168</v>
      </c>
    </row>
    <row r="35" spans="1:4" ht="14.25" thickTop="1" x14ac:dyDescent="0.15"/>
    <row r="36" spans="1:4" x14ac:dyDescent="0.15">
      <c r="A36" s="246" t="s">
        <v>150</v>
      </c>
      <c r="B36" s="241" t="s">
        <v>178</v>
      </c>
    </row>
    <row r="37" spans="1:4" x14ac:dyDescent="0.15">
      <c r="A37" s="246"/>
    </row>
    <row r="38" spans="1:4" ht="27.75" x14ac:dyDescent="0.15">
      <c r="A38" s="244" t="s">
        <v>151</v>
      </c>
      <c r="B38" s="241" t="s">
        <v>186</v>
      </c>
    </row>
    <row r="39" spans="1:4" x14ac:dyDescent="0.15">
      <c r="B39" s="241" t="s">
        <v>154</v>
      </c>
    </row>
    <row r="40" spans="1:4" x14ac:dyDescent="0.15">
      <c r="B40" s="241" t="s">
        <v>155</v>
      </c>
    </row>
    <row r="41" spans="1:4" x14ac:dyDescent="0.15">
      <c r="B41" s="241" t="s">
        <v>156</v>
      </c>
    </row>
    <row r="42" spans="1:4" x14ac:dyDescent="0.15">
      <c r="B42" s="241" t="s">
        <v>157</v>
      </c>
    </row>
    <row r="43" spans="1:4" x14ac:dyDescent="0.15">
      <c r="B43" s="241" t="s">
        <v>158</v>
      </c>
    </row>
    <row r="44" spans="1:4" x14ac:dyDescent="0.15">
      <c r="B44" s="245" t="s">
        <v>159</v>
      </c>
    </row>
    <row r="45" spans="1:4" x14ac:dyDescent="0.15">
      <c r="B45" s="245"/>
    </row>
    <row r="46" spans="1:4" ht="27.75" customHeight="1" x14ac:dyDescent="0.15">
      <c r="A46" s="244" t="s">
        <v>160</v>
      </c>
      <c r="B46" s="241" t="s">
        <v>177</v>
      </c>
    </row>
    <row r="47" spans="1:4" ht="14.25" customHeight="1" thickBot="1" x14ac:dyDescent="0.2"/>
    <row r="48" spans="1:4" ht="36" customHeight="1" thickTop="1" x14ac:dyDescent="0.15">
      <c r="A48" s="261" t="s">
        <v>169</v>
      </c>
      <c r="B48" s="262" t="s">
        <v>220</v>
      </c>
      <c r="D48" s="249" t="s">
        <v>164</v>
      </c>
    </row>
    <row r="49" spans="1:2" ht="14.25" thickBot="1" x14ac:dyDescent="0.2">
      <c r="A49" s="255"/>
      <c r="B49" s="256" t="s">
        <v>232</v>
      </c>
    </row>
    <row r="50" spans="1:2" ht="14.25" thickTop="1" x14ac:dyDescent="0.15"/>
    <row r="51" spans="1:2" ht="27" x14ac:dyDescent="0.15">
      <c r="A51" s="244" t="s">
        <v>150</v>
      </c>
      <c r="B51" s="241" t="s">
        <v>180</v>
      </c>
    </row>
    <row r="52" spans="1:2" ht="14.25" thickBot="1" x14ac:dyDescent="0.2"/>
    <row r="53" spans="1:2" ht="36" customHeight="1" thickTop="1" x14ac:dyDescent="0.15">
      <c r="A53" s="261" t="s">
        <v>170</v>
      </c>
      <c r="B53" s="262" t="s">
        <v>221</v>
      </c>
    </row>
    <row r="54" spans="1:2" ht="14.25" thickBot="1" x14ac:dyDescent="0.2">
      <c r="A54" s="259"/>
      <c r="B54" s="260" t="s">
        <v>233</v>
      </c>
    </row>
    <row r="55" spans="1:2" ht="14.25" thickTop="1" x14ac:dyDescent="0.15"/>
    <row r="56" spans="1:2" ht="16.5" customHeight="1" x14ac:dyDescent="0.15">
      <c r="A56" s="244" t="s">
        <v>150</v>
      </c>
      <c r="B56" s="245" t="s">
        <v>181</v>
      </c>
    </row>
    <row r="57" spans="1:2" ht="14.25" x14ac:dyDescent="0.15">
      <c r="B57" s="240" t="s">
        <v>171</v>
      </c>
    </row>
    <row r="58" spans="1:2" ht="40.5" x14ac:dyDescent="0.15">
      <c r="B58" s="240" t="s">
        <v>173</v>
      </c>
    </row>
    <row r="60" spans="1:2" x14ac:dyDescent="0.15">
      <c r="A60" s="246" t="s">
        <v>151</v>
      </c>
      <c r="B60" s="241" t="s">
        <v>182</v>
      </c>
    </row>
    <row r="61" spans="1:2" x14ac:dyDescent="0.15">
      <c r="B61" s="241" t="s">
        <v>172</v>
      </c>
    </row>
    <row r="63" spans="1:2" ht="14.25" thickBot="1" x14ac:dyDescent="0.2"/>
    <row r="64" spans="1:2" ht="36" customHeight="1" thickTop="1" x14ac:dyDescent="0.15">
      <c r="A64" s="261" t="s">
        <v>174</v>
      </c>
      <c r="B64" s="262" t="s">
        <v>220</v>
      </c>
    </row>
    <row r="65" spans="1:2" ht="14.25" thickBot="1" x14ac:dyDescent="0.2">
      <c r="A65" s="255"/>
      <c r="B65" s="256" t="s">
        <v>234</v>
      </c>
    </row>
    <row r="66" spans="1:2" ht="14.25" thickTop="1" x14ac:dyDescent="0.15"/>
    <row r="67" spans="1:2" x14ac:dyDescent="0.15">
      <c r="A67" s="244" t="s">
        <v>150</v>
      </c>
      <c r="B67" s="241" t="s">
        <v>183</v>
      </c>
    </row>
    <row r="68" spans="1:2" ht="33.75" customHeight="1" x14ac:dyDescent="0.15">
      <c r="B68" s="241" t="s">
        <v>222</v>
      </c>
    </row>
    <row r="69" spans="1:2" ht="21.75" customHeight="1" x14ac:dyDescent="0.15"/>
    <row r="72" spans="1:2" ht="27" x14ac:dyDescent="0.15">
      <c r="B72" s="241" t="s">
        <v>230</v>
      </c>
    </row>
  </sheetData>
  <phoneticPr fontId="4"/>
  <pageMargins left="0.25" right="0.25" top="0.75" bottom="0.75" header="0.3" footer="0.3"/>
  <pageSetup paperSize="9" scale="61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D23E-DED9-42E3-8FB1-9740F3A2CE9F}">
  <sheetPr>
    <tabColor rgb="FFFFFFFF"/>
  </sheetPr>
  <dimension ref="A1:Q25"/>
  <sheetViews>
    <sheetView showGridLines="0" view="pageBreakPreview" zoomScaleNormal="100" zoomScaleSheetLayoutView="100" workbookViewId="0">
      <selection activeCell="A12" sqref="A12"/>
    </sheetView>
  </sheetViews>
  <sheetFormatPr defaultRowHeight="12" x14ac:dyDescent="0.15"/>
  <cols>
    <col min="1" max="1" width="18.85546875" style="404" customWidth="1"/>
    <col min="2" max="3" width="8.5703125" style="404" customWidth="1"/>
    <col min="4" max="4" width="3.42578125" style="404" customWidth="1"/>
    <col min="5" max="5" width="13.42578125" style="404" customWidth="1"/>
    <col min="6" max="6" width="5.140625" style="404" customWidth="1"/>
    <col min="7" max="7" width="1.5703125" style="404" customWidth="1"/>
    <col min="8" max="12" width="6.5703125" style="404" customWidth="1"/>
    <col min="13" max="13" width="7.140625" style="404" customWidth="1"/>
    <col min="14" max="14" width="0.5703125" style="404" customWidth="1"/>
    <col min="15" max="15" width="2.5703125" style="404" customWidth="1"/>
    <col min="16" max="16" width="9.140625" style="404"/>
    <col min="17" max="17" width="9.7109375" style="404" bestFit="1" customWidth="1"/>
    <col min="18" max="16384" width="9.140625" style="404"/>
  </cols>
  <sheetData>
    <row r="1" spans="1:17" ht="12.75" x14ac:dyDescent="0.15">
      <c r="A1" s="588" t="s">
        <v>189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403"/>
      <c r="M1" s="403"/>
    </row>
    <row r="2" spans="1:17" ht="20.25" customHeight="1" x14ac:dyDescent="0.15">
      <c r="A2" s="405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17" ht="20.25" customHeight="1" x14ac:dyDescent="0.15">
      <c r="A3" s="406" t="s">
        <v>188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7"/>
      <c r="M3" s="407"/>
    </row>
    <row r="4" spans="1:17" ht="20.25" customHeight="1" x14ac:dyDescent="0.15">
      <c r="A4" s="405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</row>
    <row r="5" spans="1:17" ht="19.5" customHeight="1" x14ac:dyDescent="0.15">
      <c r="A5" s="403"/>
      <c r="B5" s="403"/>
      <c r="C5" s="403"/>
      <c r="D5" s="403"/>
      <c r="E5" s="403"/>
      <c r="F5" s="403"/>
      <c r="G5" s="403"/>
      <c r="H5" s="403"/>
      <c r="I5" s="589" t="s">
        <v>39</v>
      </c>
      <c r="J5" s="589"/>
      <c r="K5" s="589"/>
      <c r="L5" s="589"/>
      <c r="M5" s="589"/>
    </row>
    <row r="6" spans="1:17" ht="19.5" customHeight="1" x14ac:dyDescent="0.15">
      <c r="A6" s="405"/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</row>
    <row r="7" spans="1:17" ht="19.5" customHeight="1" x14ac:dyDescent="0.15">
      <c r="A7" s="408" t="s">
        <v>37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</row>
    <row r="8" spans="1:17" ht="19.5" customHeight="1" x14ac:dyDescent="0.15">
      <c r="A8" s="405"/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</row>
    <row r="9" spans="1:17" s="413" customFormat="1" ht="27" customHeight="1" x14ac:dyDescent="0.15">
      <c r="A9" s="409"/>
      <c r="B9" s="409"/>
      <c r="C9" s="410"/>
      <c r="D9" s="411" t="s">
        <v>196</v>
      </c>
      <c r="E9" s="412"/>
      <c r="F9" s="412"/>
      <c r="G9" s="412"/>
      <c r="H9" s="590"/>
      <c r="I9" s="590"/>
      <c r="J9" s="590"/>
      <c r="K9" s="590"/>
      <c r="L9" s="590"/>
      <c r="M9" s="409"/>
    </row>
    <row r="10" spans="1:17" s="413" customFormat="1" ht="33" customHeight="1" x14ac:dyDescent="0.15">
      <c r="A10" s="414"/>
      <c r="B10" s="409"/>
      <c r="C10" s="409"/>
      <c r="E10" s="415" t="s">
        <v>197</v>
      </c>
      <c r="F10" s="415"/>
      <c r="G10" s="408"/>
      <c r="H10" s="587"/>
      <c r="I10" s="587"/>
      <c r="J10" s="587"/>
      <c r="K10" s="587"/>
      <c r="L10" s="587"/>
      <c r="M10" s="587"/>
    </row>
    <row r="11" spans="1:17" s="413" customFormat="1" ht="33" customHeight="1" x14ac:dyDescent="0.15">
      <c r="A11" s="409"/>
      <c r="B11" s="409"/>
      <c r="C11" s="409"/>
      <c r="E11" s="415" t="s">
        <v>41</v>
      </c>
      <c r="F11" s="415"/>
      <c r="G11" s="408"/>
      <c r="H11" s="587"/>
      <c r="I11" s="587"/>
      <c r="J11" s="587"/>
      <c r="K11" s="587"/>
      <c r="L11" s="587"/>
      <c r="M11" s="587"/>
    </row>
    <row r="12" spans="1:17" s="413" customFormat="1" ht="33" customHeight="1" x14ac:dyDescent="0.15">
      <c r="A12" s="409"/>
      <c r="B12" s="409"/>
      <c r="C12" s="409"/>
      <c r="E12" s="586" t="s">
        <v>42</v>
      </c>
      <c r="F12" s="586"/>
      <c r="G12" s="416"/>
      <c r="H12" s="587"/>
      <c r="I12" s="587"/>
      <c r="J12" s="587"/>
      <c r="K12" s="587"/>
      <c r="L12" s="587"/>
      <c r="M12" s="587"/>
    </row>
    <row r="13" spans="1:17" s="413" customFormat="1" ht="33" customHeight="1" x14ac:dyDescent="0.15">
      <c r="A13" s="409"/>
      <c r="B13" s="409"/>
      <c r="C13" s="409"/>
      <c r="E13" s="586" t="s">
        <v>40</v>
      </c>
      <c r="F13" s="586"/>
      <c r="G13" s="416"/>
      <c r="H13" s="591"/>
      <c r="I13" s="591"/>
      <c r="J13" s="591"/>
      <c r="K13" s="591"/>
      <c r="L13" s="591"/>
      <c r="M13" s="591"/>
    </row>
    <row r="14" spans="1:17" ht="33.75" customHeight="1" x14ac:dyDescent="0.15">
      <c r="A14" s="405"/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</row>
    <row r="15" spans="1:17" ht="19.5" customHeight="1" x14ac:dyDescent="0.15">
      <c r="A15" s="592"/>
      <c r="B15" s="592"/>
      <c r="C15" s="592"/>
      <c r="D15" s="592"/>
      <c r="E15" s="592"/>
      <c r="F15" s="592"/>
      <c r="G15" s="592"/>
      <c r="H15" s="592"/>
      <c r="I15" s="592"/>
      <c r="J15" s="592"/>
      <c r="K15" s="592"/>
      <c r="L15" s="592"/>
      <c r="M15" s="592"/>
    </row>
    <row r="16" spans="1:17" ht="19.5" customHeight="1" x14ac:dyDescent="0.15">
      <c r="A16" s="588"/>
      <c r="B16" s="588"/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Q16" s="417"/>
    </row>
    <row r="17" spans="1:13" ht="19.5" customHeight="1" x14ac:dyDescent="0.15">
      <c r="A17" s="593" t="s">
        <v>192</v>
      </c>
      <c r="B17" s="593"/>
      <c r="C17" s="593"/>
      <c r="D17" s="593"/>
      <c r="E17" s="418" t="s">
        <v>193</v>
      </c>
      <c r="F17" s="419"/>
      <c r="G17" s="592" t="s">
        <v>194</v>
      </c>
      <c r="H17" s="592"/>
      <c r="I17" s="592"/>
      <c r="J17" s="592"/>
      <c r="K17" s="592"/>
      <c r="L17" s="592"/>
      <c r="M17" s="592"/>
    </row>
    <row r="18" spans="1:13" ht="19.5" customHeight="1" x14ac:dyDescent="0.15">
      <c r="A18" s="589" t="s">
        <v>195</v>
      </c>
      <c r="B18" s="589"/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</row>
    <row r="19" spans="1:13" ht="19.5" customHeight="1" x14ac:dyDescent="0.15">
      <c r="A19" s="405"/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</row>
    <row r="20" spans="1:13" ht="19.5" customHeight="1" x14ac:dyDescent="0.15">
      <c r="A20" s="405"/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</row>
    <row r="21" spans="1:13" ht="19.5" customHeight="1" x14ac:dyDescent="0.15">
      <c r="A21" s="408" t="s">
        <v>38</v>
      </c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</row>
    <row r="22" spans="1:13" ht="19.5" customHeight="1" x14ac:dyDescent="0.15">
      <c r="A22" s="588" t="s">
        <v>190</v>
      </c>
      <c r="B22" s="588"/>
      <c r="C22" s="588"/>
      <c r="D22" s="588"/>
      <c r="E22" s="588"/>
      <c r="F22" s="588"/>
      <c r="G22" s="588"/>
      <c r="H22" s="588"/>
      <c r="I22" s="403"/>
      <c r="J22" s="403"/>
      <c r="K22" s="403"/>
      <c r="L22" s="403"/>
      <c r="M22" s="403"/>
    </row>
    <row r="23" spans="1:13" ht="19.5" customHeight="1" x14ac:dyDescent="0.15">
      <c r="A23" s="588" t="s">
        <v>191</v>
      </c>
      <c r="B23" s="588"/>
      <c r="C23" s="588"/>
      <c r="D23" s="588"/>
      <c r="E23" s="588"/>
      <c r="F23" s="588"/>
      <c r="G23" s="588"/>
      <c r="H23" s="588"/>
      <c r="I23" s="403"/>
      <c r="J23" s="403"/>
      <c r="K23" s="403"/>
      <c r="L23" s="403"/>
      <c r="M23" s="403"/>
    </row>
    <row r="24" spans="1:13" ht="19.5" customHeight="1" x14ac:dyDescent="0.15">
      <c r="A24" s="588"/>
      <c r="B24" s="588"/>
      <c r="C24" s="588"/>
      <c r="D24" s="588"/>
      <c r="E24" s="588"/>
      <c r="F24" s="588"/>
      <c r="G24" s="588"/>
      <c r="H24" s="588"/>
      <c r="I24" s="403"/>
      <c r="J24" s="403"/>
      <c r="K24" s="403"/>
      <c r="L24" s="403"/>
      <c r="M24" s="403"/>
    </row>
    <row r="25" spans="1:13" ht="19.5" customHeight="1" x14ac:dyDescent="0.15">
      <c r="A25" s="588"/>
      <c r="B25" s="588"/>
      <c r="C25" s="588"/>
      <c r="D25" s="588"/>
      <c r="E25" s="588"/>
      <c r="F25" s="588"/>
      <c r="G25" s="588"/>
      <c r="H25" s="588"/>
      <c r="I25" s="403"/>
      <c r="J25" s="403"/>
      <c r="K25" s="403"/>
      <c r="L25" s="403"/>
      <c r="M25" s="403"/>
    </row>
  </sheetData>
  <mergeCells count="18">
    <mergeCell ref="A18:M18"/>
    <mergeCell ref="A22:H22"/>
    <mergeCell ref="A23:H23"/>
    <mergeCell ref="A24:H24"/>
    <mergeCell ref="A25:H25"/>
    <mergeCell ref="E13:F13"/>
    <mergeCell ref="H13:M13"/>
    <mergeCell ref="A15:M15"/>
    <mergeCell ref="A16:M16"/>
    <mergeCell ref="A17:D17"/>
    <mergeCell ref="G17:M17"/>
    <mergeCell ref="E12:F12"/>
    <mergeCell ref="H12:M12"/>
    <mergeCell ref="A1:K1"/>
    <mergeCell ref="I5:M5"/>
    <mergeCell ref="H9:L9"/>
    <mergeCell ref="H10:M10"/>
    <mergeCell ref="H11:M11"/>
  </mergeCells>
  <phoneticPr fontId="3"/>
  <conditionalFormatting sqref="H10">
    <cfRule type="expression" dxfId="72" priority="5">
      <formula>$H$10&lt;&gt;""</formula>
    </cfRule>
  </conditionalFormatting>
  <conditionalFormatting sqref="H11:M11">
    <cfRule type="expression" dxfId="71" priority="4">
      <formula>$H$11&lt;&gt;""</formula>
    </cfRule>
  </conditionalFormatting>
  <conditionalFormatting sqref="H12:M12">
    <cfRule type="expression" dxfId="70" priority="3">
      <formula>$H$12&lt;&gt;""</formula>
    </cfRule>
  </conditionalFormatting>
  <conditionalFormatting sqref="H13:M13">
    <cfRule type="expression" dxfId="69" priority="2">
      <formula>$H$13&lt;&gt;""</formula>
    </cfRule>
  </conditionalFormatting>
  <conditionalFormatting sqref="F17">
    <cfRule type="expression" dxfId="68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A7C5-B954-4B72-90BB-0E723ECFA9A4}">
  <sheetPr>
    <tabColor rgb="FFFFFFFF"/>
    <pageSetUpPr fitToPage="1"/>
  </sheetPr>
  <dimension ref="A1:T58"/>
  <sheetViews>
    <sheetView showGridLines="0" view="pageBreakPreview" zoomScale="85" zoomScaleNormal="100" zoomScaleSheetLayoutView="85" workbookViewId="0">
      <selection activeCell="K46" sqref="K46"/>
    </sheetView>
  </sheetViews>
  <sheetFormatPr defaultRowHeight="12" x14ac:dyDescent="0.15"/>
  <cols>
    <col min="1" max="1" width="2.42578125" style="384" customWidth="1"/>
    <col min="2" max="2" width="12.28515625" style="384" customWidth="1"/>
    <col min="3" max="3" width="8.7109375" style="384" customWidth="1"/>
    <col min="4" max="4" width="9.5703125" style="384" customWidth="1"/>
    <col min="5" max="5" width="10" style="384" customWidth="1"/>
    <col min="6" max="6" width="11" style="384" customWidth="1"/>
    <col min="7" max="7" width="11.5703125" style="384" customWidth="1"/>
    <col min="8" max="8" width="21.28515625" style="384" customWidth="1"/>
    <col min="9" max="9" width="11" style="384" customWidth="1"/>
    <col min="10" max="10" width="12.28515625" style="384" bestFit="1" customWidth="1"/>
    <col min="11" max="11" width="14.85546875" style="384" bestFit="1" customWidth="1"/>
    <col min="12" max="13" width="15.28515625" style="384" customWidth="1"/>
    <col min="14" max="14" width="6.28515625" style="384" customWidth="1"/>
    <col min="15" max="18" width="5.28515625" style="389" hidden="1" customWidth="1"/>
    <col min="19" max="19" width="7.140625" style="389" hidden="1" customWidth="1"/>
    <col min="20" max="20" width="7.28515625" style="389" hidden="1" customWidth="1"/>
    <col min="21" max="16384" width="9.140625" style="384"/>
  </cols>
  <sheetData>
    <row r="1" spans="1:20" ht="14.25" x14ac:dyDescent="0.15">
      <c r="A1" s="98"/>
      <c r="B1" s="98" t="s">
        <v>20</v>
      </c>
      <c r="C1" s="99" t="s">
        <v>202</v>
      </c>
      <c r="D1" s="99"/>
      <c r="E1" s="99"/>
      <c r="F1" s="99"/>
      <c r="G1" s="99"/>
      <c r="H1" s="99"/>
      <c r="I1" s="99"/>
      <c r="J1" s="99"/>
      <c r="K1" s="100"/>
      <c r="L1" s="100"/>
      <c r="M1" s="100"/>
      <c r="N1" s="100"/>
    </row>
    <row r="2" spans="1:20" ht="14.25" x14ac:dyDescent="0.15">
      <c r="A2" s="98"/>
      <c r="B2" s="101"/>
      <c r="C2" s="101"/>
      <c r="D2" s="101"/>
      <c r="E2" s="101"/>
      <c r="F2" s="101"/>
      <c r="G2" s="101"/>
      <c r="H2" s="101"/>
      <c r="I2" s="101"/>
      <c r="J2" s="101"/>
      <c r="K2" s="98"/>
      <c r="L2" s="98"/>
      <c r="M2" s="98"/>
      <c r="N2" s="98"/>
    </row>
    <row r="3" spans="1:20" ht="28.5" customHeight="1" x14ac:dyDescent="0.15">
      <c r="A3" s="98"/>
      <c r="B3" s="102"/>
      <c r="C3" s="102"/>
      <c r="D3" s="102"/>
      <c r="E3" s="102"/>
      <c r="F3" s="102"/>
      <c r="G3" s="102"/>
      <c r="H3" s="102"/>
      <c r="I3" s="98"/>
      <c r="J3" s="103" t="s">
        <v>30</v>
      </c>
      <c r="K3" s="487"/>
      <c r="L3" s="487"/>
      <c r="M3" s="487"/>
      <c r="N3" s="378"/>
    </row>
    <row r="4" spans="1:20" ht="8.25" customHeight="1" x14ac:dyDescent="0.15">
      <c r="A4" s="98"/>
      <c r="B4" s="102"/>
      <c r="C4" s="102"/>
      <c r="D4" s="102"/>
      <c r="E4" s="102"/>
      <c r="F4" s="102"/>
      <c r="G4" s="102"/>
      <c r="H4" s="102"/>
      <c r="I4" s="98"/>
      <c r="J4" s="98"/>
      <c r="K4" s="104"/>
      <c r="L4" s="105"/>
      <c r="M4" s="105"/>
      <c r="N4" s="105"/>
    </row>
    <row r="5" spans="1:20" x14ac:dyDescent="0.15">
      <c r="A5" s="98"/>
      <c r="B5" s="106" t="s">
        <v>225</v>
      </c>
      <c r="C5" s="107"/>
      <c r="D5" s="107"/>
      <c r="E5" s="107"/>
      <c r="F5" s="107"/>
      <c r="G5" s="107"/>
      <c r="H5" s="107"/>
      <c r="I5" s="107"/>
      <c r="J5" s="98"/>
      <c r="K5" s="98"/>
      <c r="L5" s="98"/>
      <c r="M5" s="108" t="s">
        <v>4</v>
      </c>
      <c r="N5" s="108"/>
    </row>
    <row r="6" spans="1:20" ht="15" customHeight="1" x14ac:dyDescent="0.15">
      <c r="A6" s="98"/>
      <c r="B6" s="594" t="s">
        <v>60</v>
      </c>
      <c r="C6" s="109" t="s">
        <v>9</v>
      </c>
      <c r="D6" s="109"/>
      <c r="E6" s="109"/>
      <c r="F6" s="109"/>
      <c r="G6" s="110"/>
      <c r="H6" s="110"/>
      <c r="I6" s="596" t="s">
        <v>10</v>
      </c>
      <c r="J6" s="597"/>
      <c r="K6" s="596" t="s">
        <v>134</v>
      </c>
      <c r="L6" s="597"/>
      <c r="M6" s="594" t="s">
        <v>11</v>
      </c>
      <c r="N6" s="381"/>
    </row>
    <row r="7" spans="1:20" ht="24" x14ac:dyDescent="0.15">
      <c r="A7" s="98"/>
      <c r="B7" s="594"/>
      <c r="C7" s="109" t="s">
        <v>12</v>
      </c>
      <c r="D7" s="111"/>
      <c r="E7" s="121"/>
      <c r="F7" s="110" t="s">
        <v>13</v>
      </c>
      <c r="G7" s="110"/>
      <c r="H7" s="109" t="s">
        <v>14</v>
      </c>
      <c r="I7" s="598"/>
      <c r="J7" s="599"/>
      <c r="K7" s="598"/>
      <c r="L7" s="599"/>
      <c r="M7" s="594"/>
      <c r="N7" s="381"/>
    </row>
    <row r="8" spans="1:20" x14ac:dyDescent="0.15">
      <c r="A8" s="98"/>
      <c r="B8" s="595"/>
      <c r="C8" s="112" t="s">
        <v>15</v>
      </c>
      <c r="D8" s="113"/>
      <c r="E8" s="114"/>
      <c r="F8" s="420" t="s">
        <v>16</v>
      </c>
      <c r="G8" s="420"/>
      <c r="H8" s="112" t="s">
        <v>17</v>
      </c>
      <c r="I8" s="600" t="s">
        <v>18</v>
      </c>
      <c r="J8" s="601"/>
      <c r="K8" s="602" t="s">
        <v>19</v>
      </c>
      <c r="L8" s="603"/>
      <c r="M8" s="594"/>
      <c r="N8" s="381"/>
    </row>
    <row r="9" spans="1:20" s="421" customFormat="1" ht="30" customHeight="1" x14ac:dyDescent="0.15">
      <c r="A9" s="115"/>
      <c r="B9" s="122"/>
      <c r="C9" s="605"/>
      <c r="D9" s="605"/>
      <c r="E9" s="605"/>
      <c r="F9" s="606"/>
      <c r="G9" s="607"/>
      <c r="H9" s="366"/>
      <c r="I9" s="608"/>
      <c r="J9" s="609"/>
      <c r="K9" s="608"/>
      <c r="L9" s="609"/>
      <c r="M9" s="49"/>
      <c r="N9" s="379"/>
      <c r="O9" s="390"/>
      <c r="P9" s="390"/>
      <c r="Q9" s="390"/>
      <c r="R9" s="390"/>
      <c r="S9" s="390"/>
      <c r="T9" s="390"/>
    </row>
    <row r="10" spans="1:20" x14ac:dyDescent="0.15">
      <c r="A10" s="98"/>
      <c r="B10" s="115" t="s">
        <v>23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20" x14ac:dyDescent="0.1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  <row r="12" spans="1:20" x14ac:dyDescent="0.15">
      <c r="A12" s="98"/>
      <c r="B12" s="106" t="s">
        <v>3</v>
      </c>
      <c r="C12" s="106"/>
      <c r="D12" s="106"/>
      <c r="E12" s="106"/>
      <c r="F12" s="106"/>
      <c r="G12" s="106"/>
      <c r="H12" s="106"/>
      <c r="I12" s="98"/>
      <c r="J12" s="98"/>
      <c r="K12" s="98"/>
      <c r="L12" s="98"/>
      <c r="M12" s="108" t="s">
        <v>4</v>
      </c>
      <c r="N12" s="108"/>
    </row>
    <row r="13" spans="1:20" ht="43.5" customHeight="1" x14ac:dyDescent="0.15">
      <c r="A13" s="422" t="s">
        <v>139</v>
      </c>
      <c r="B13" s="123" t="s">
        <v>36</v>
      </c>
      <c r="C13" s="124"/>
      <c r="D13" s="85" t="s">
        <v>131</v>
      </c>
      <c r="E13" s="85" t="s">
        <v>128</v>
      </c>
      <c r="F13" s="85" t="s">
        <v>5</v>
      </c>
      <c r="G13" s="85" t="s">
        <v>132</v>
      </c>
      <c r="H13" s="86" t="s">
        <v>6</v>
      </c>
      <c r="I13" s="125" t="s">
        <v>54</v>
      </c>
      <c r="J13" s="63" t="s">
        <v>7</v>
      </c>
      <c r="K13" s="64" t="s">
        <v>8</v>
      </c>
      <c r="L13" s="125" t="s">
        <v>135</v>
      </c>
      <c r="M13" s="67" t="s">
        <v>136</v>
      </c>
      <c r="N13" s="382"/>
      <c r="O13" s="385" t="s">
        <v>209</v>
      </c>
      <c r="P13" s="385" t="s">
        <v>212</v>
      </c>
      <c r="Q13" s="385" t="s">
        <v>210</v>
      </c>
      <c r="R13" s="385" t="s">
        <v>211</v>
      </c>
      <c r="S13" s="385" t="s">
        <v>213</v>
      </c>
      <c r="T13" s="385" t="s">
        <v>214</v>
      </c>
    </row>
    <row r="14" spans="1:20" ht="27" customHeight="1" x14ac:dyDescent="0.15">
      <c r="A14" s="116">
        <v>1</v>
      </c>
      <c r="B14" s="604"/>
      <c r="C14" s="604"/>
      <c r="D14" s="69"/>
      <c r="E14" s="69"/>
      <c r="F14" s="70"/>
      <c r="G14" s="69"/>
      <c r="H14" s="423"/>
      <c r="I14" s="87"/>
      <c r="J14" s="65"/>
      <c r="K14" s="66"/>
      <c r="L14" s="88"/>
      <c r="M14" s="68"/>
      <c r="N14" s="383"/>
      <c r="O14" s="386" t="e">
        <f>VLOOKUP(D14,'区分 (2)'!I:J,2,FALSE)</f>
        <v>#N/A</v>
      </c>
      <c r="P14" s="387" t="e">
        <f>VLOOKUP(E14,'区分 (2)'!K:L,2,FALSE)</f>
        <v>#N/A</v>
      </c>
      <c r="Q14" s="387" t="e">
        <f>VLOOKUP(F14,'区分 (2)'!M:N,2,FALSE)</f>
        <v>#N/A</v>
      </c>
      <c r="R14" s="387" t="e">
        <f>VLOOKUP(G14,'区分 (2)'!O:P,2,FALSE)</f>
        <v>#N/A</v>
      </c>
      <c r="S14" s="388" t="e">
        <f>O14&amp;P14&amp;Q14&amp;R14</f>
        <v>#N/A</v>
      </c>
      <c r="T14" s="388" t="e">
        <f>VALUE(S14)</f>
        <v>#N/A</v>
      </c>
    </row>
    <row r="15" spans="1:20" ht="25.5" customHeight="1" x14ac:dyDescent="0.15">
      <c r="A15" s="116">
        <v>2</v>
      </c>
      <c r="B15" s="604"/>
      <c r="C15" s="604"/>
      <c r="D15" s="69"/>
      <c r="E15" s="69"/>
      <c r="F15" s="70"/>
      <c r="G15" s="69"/>
      <c r="H15" s="423"/>
      <c r="I15" s="87"/>
      <c r="J15" s="65"/>
      <c r="K15" s="66"/>
      <c r="L15" s="88"/>
      <c r="M15" s="68"/>
      <c r="N15" s="383"/>
      <c r="O15" s="386" t="e">
        <f>VLOOKUP(D15,'区分 (2)'!I:J,2,FALSE)</f>
        <v>#N/A</v>
      </c>
      <c r="P15" s="387" t="e">
        <f>VLOOKUP(E15,'区分 (2)'!K:L,2,FALSE)</f>
        <v>#N/A</v>
      </c>
      <c r="Q15" s="387" t="e">
        <f>VLOOKUP(F15,'区分 (2)'!M:N,2,FALSE)</f>
        <v>#N/A</v>
      </c>
      <c r="R15" s="387" t="e">
        <f>VLOOKUP(G15,'区分 (2)'!O:P,2,FALSE)</f>
        <v>#N/A</v>
      </c>
      <c r="S15" s="388" t="e">
        <f t="shared" ref="S15:S23" si="0">O15&amp;P15&amp;Q15&amp;R15</f>
        <v>#N/A</v>
      </c>
      <c r="T15" s="388" t="e">
        <f t="shared" ref="T15:T23" si="1">VALUE(S15)</f>
        <v>#N/A</v>
      </c>
    </row>
    <row r="16" spans="1:20" ht="25.5" customHeight="1" x14ac:dyDescent="0.15">
      <c r="A16" s="116">
        <v>3</v>
      </c>
      <c r="B16" s="604"/>
      <c r="C16" s="604"/>
      <c r="D16" s="69"/>
      <c r="E16" s="69"/>
      <c r="F16" s="70"/>
      <c r="G16" s="69"/>
      <c r="H16" s="423"/>
      <c r="I16" s="87"/>
      <c r="J16" s="65"/>
      <c r="K16" s="66"/>
      <c r="L16" s="88"/>
      <c r="M16" s="68"/>
      <c r="N16" s="383"/>
      <c r="O16" s="386" t="e">
        <f>VLOOKUP(D16,'区分 (2)'!I:J,2,FALSE)</f>
        <v>#N/A</v>
      </c>
      <c r="P16" s="387" t="e">
        <f>VLOOKUP(E16,'区分 (2)'!K:L,2,FALSE)</f>
        <v>#N/A</v>
      </c>
      <c r="Q16" s="387" t="e">
        <f>VLOOKUP(F16,'区分 (2)'!M:N,2,FALSE)</f>
        <v>#N/A</v>
      </c>
      <c r="R16" s="387" t="e">
        <f>VLOOKUP(G16,'区分 (2)'!O:P,2,FALSE)</f>
        <v>#N/A</v>
      </c>
      <c r="S16" s="388" t="e">
        <f t="shared" si="0"/>
        <v>#N/A</v>
      </c>
      <c r="T16" s="388" t="e">
        <f t="shared" si="1"/>
        <v>#N/A</v>
      </c>
    </row>
    <row r="17" spans="1:20" ht="25.5" customHeight="1" x14ac:dyDescent="0.15">
      <c r="A17" s="116">
        <v>4</v>
      </c>
      <c r="B17" s="604"/>
      <c r="C17" s="604"/>
      <c r="D17" s="69"/>
      <c r="E17" s="69"/>
      <c r="F17" s="70"/>
      <c r="G17" s="69"/>
      <c r="H17" s="423"/>
      <c r="I17" s="87"/>
      <c r="J17" s="65"/>
      <c r="K17" s="66"/>
      <c r="L17" s="88"/>
      <c r="M17" s="68"/>
      <c r="N17" s="383"/>
      <c r="O17" s="386" t="e">
        <f>VLOOKUP(D17,'区分 (2)'!I:J,2,FALSE)</f>
        <v>#N/A</v>
      </c>
      <c r="P17" s="387" t="e">
        <f>VLOOKUP(E17,'区分 (2)'!K:L,2,FALSE)</f>
        <v>#N/A</v>
      </c>
      <c r="Q17" s="387" t="e">
        <f>VLOOKUP(F17,'区分 (2)'!M:N,2,FALSE)</f>
        <v>#N/A</v>
      </c>
      <c r="R17" s="387" t="e">
        <f>VLOOKUP(G17,'区分 (2)'!O:P,2,FALSE)</f>
        <v>#N/A</v>
      </c>
      <c r="S17" s="388" t="e">
        <f t="shared" si="0"/>
        <v>#N/A</v>
      </c>
      <c r="T17" s="388" t="e">
        <f t="shared" si="1"/>
        <v>#N/A</v>
      </c>
    </row>
    <row r="18" spans="1:20" ht="25.5" customHeight="1" x14ac:dyDescent="0.15">
      <c r="A18" s="116">
        <v>5</v>
      </c>
      <c r="B18" s="604"/>
      <c r="C18" s="604"/>
      <c r="D18" s="69"/>
      <c r="E18" s="69"/>
      <c r="F18" s="70"/>
      <c r="G18" s="69"/>
      <c r="H18" s="423"/>
      <c r="I18" s="87"/>
      <c r="J18" s="65"/>
      <c r="K18" s="66"/>
      <c r="L18" s="88"/>
      <c r="M18" s="68"/>
      <c r="N18" s="383"/>
      <c r="O18" s="386" t="e">
        <f>VLOOKUP(D18,'区分 (2)'!I:J,2,FALSE)</f>
        <v>#N/A</v>
      </c>
      <c r="P18" s="387" t="e">
        <f>VLOOKUP(E18,'区分 (2)'!K:L,2,FALSE)</f>
        <v>#N/A</v>
      </c>
      <c r="Q18" s="387" t="e">
        <f>VLOOKUP(F18,'区分 (2)'!M:N,2,FALSE)</f>
        <v>#N/A</v>
      </c>
      <c r="R18" s="387" t="e">
        <f>VLOOKUP(G18,'区分 (2)'!O:P,2,FALSE)</f>
        <v>#N/A</v>
      </c>
      <c r="S18" s="388" t="e">
        <f t="shared" si="0"/>
        <v>#N/A</v>
      </c>
      <c r="T18" s="388" t="e">
        <f t="shared" si="1"/>
        <v>#N/A</v>
      </c>
    </row>
    <row r="19" spans="1:20" ht="25.5" customHeight="1" x14ac:dyDescent="0.15">
      <c r="A19" s="116">
        <v>6</v>
      </c>
      <c r="B19" s="604"/>
      <c r="C19" s="604"/>
      <c r="D19" s="69"/>
      <c r="E19" s="69"/>
      <c r="F19" s="70"/>
      <c r="G19" s="69"/>
      <c r="H19" s="423"/>
      <c r="I19" s="87"/>
      <c r="J19" s="65"/>
      <c r="K19" s="66"/>
      <c r="L19" s="88"/>
      <c r="M19" s="68"/>
      <c r="N19" s="383"/>
      <c r="O19" s="386" t="e">
        <f>VLOOKUP(D19,'区分 (2)'!I:J,2,FALSE)</f>
        <v>#N/A</v>
      </c>
      <c r="P19" s="387" t="e">
        <f>VLOOKUP(E19,'区分 (2)'!K:L,2,FALSE)</f>
        <v>#N/A</v>
      </c>
      <c r="Q19" s="387" t="e">
        <f>VLOOKUP(F19,'区分 (2)'!M:N,2,FALSE)</f>
        <v>#N/A</v>
      </c>
      <c r="R19" s="387" t="e">
        <f>VLOOKUP(G19,'区分 (2)'!O:P,2,FALSE)</f>
        <v>#N/A</v>
      </c>
      <c r="S19" s="388" t="e">
        <f t="shared" si="0"/>
        <v>#N/A</v>
      </c>
      <c r="T19" s="388" t="e">
        <f t="shared" si="1"/>
        <v>#N/A</v>
      </c>
    </row>
    <row r="20" spans="1:20" ht="25.5" customHeight="1" x14ac:dyDescent="0.15">
      <c r="A20" s="116">
        <v>7</v>
      </c>
      <c r="B20" s="604"/>
      <c r="C20" s="604"/>
      <c r="D20" s="69"/>
      <c r="E20" s="69"/>
      <c r="F20" s="70"/>
      <c r="G20" s="69"/>
      <c r="H20" s="423"/>
      <c r="I20" s="87"/>
      <c r="J20" s="65"/>
      <c r="K20" s="66"/>
      <c r="L20" s="88"/>
      <c r="M20" s="68"/>
      <c r="N20" s="383"/>
      <c r="O20" s="386" t="e">
        <f>VLOOKUP(D20,'区分 (2)'!I:J,2,FALSE)</f>
        <v>#N/A</v>
      </c>
      <c r="P20" s="387" t="e">
        <f>VLOOKUP(E20,'区分 (2)'!K:L,2,FALSE)</f>
        <v>#N/A</v>
      </c>
      <c r="Q20" s="387" t="e">
        <f>VLOOKUP(F20,'区分 (2)'!M:N,2,FALSE)</f>
        <v>#N/A</v>
      </c>
      <c r="R20" s="387" t="e">
        <f>VLOOKUP(G20,'区分 (2)'!O:P,2,FALSE)</f>
        <v>#N/A</v>
      </c>
      <c r="S20" s="388" t="e">
        <f t="shared" si="0"/>
        <v>#N/A</v>
      </c>
      <c r="T20" s="388" t="e">
        <f t="shared" si="1"/>
        <v>#N/A</v>
      </c>
    </row>
    <row r="21" spans="1:20" ht="25.5" customHeight="1" x14ac:dyDescent="0.15">
      <c r="A21" s="116">
        <v>8</v>
      </c>
      <c r="B21" s="604"/>
      <c r="C21" s="604"/>
      <c r="D21" s="69"/>
      <c r="E21" s="69"/>
      <c r="F21" s="70"/>
      <c r="G21" s="69"/>
      <c r="H21" s="423"/>
      <c r="I21" s="87"/>
      <c r="J21" s="65"/>
      <c r="K21" s="66"/>
      <c r="L21" s="88"/>
      <c r="M21" s="68"/>
      <c r="N21" s="383"/>
      <c r="O21" s="386" t="e">
        <f>VLOOKUP(D21,'区分 (2)'!I:J,2,FALSE)</f>
        <v>#N/A</v>
      </c>
      <c r="P21" s="387" t="e">
        <f>VLOOKUP(E21,'区分 (2)'!K:L,2,FALSE)</f>
        <v>#N/A</v>
      </c>
      <c r="Q21" s="387" t="e">
        <f>VLOOKUP(F21,'区分 (2)'!M:N,2,FALSE)</f>
        <v>#N/A</v>
      </c>
      <c r="R21" s="387" t="e">
        <f>VLOOKUP(G21,'区分 (2)'!O:P,2,FALSE)</f>
        <v>#N/A</v>
      </c>
      <c r="S21" s="388" t="e">
        <f t="shared" si="0"/>
        <v>#N/A</v>
      </c>
      <c r="T21" s="388" t="e">
        <f t="shared" si="1"/>
        <v>#N/A</v>
      </c>
    </row>
    <row r="22" spans="1:20" ht="25.5" customHeight="1" x14ac:dyDescent="0.15">
      <c r="A22" s="116">
        <v>9</v>
      </c>
      <c r="B22" s="604"/>
      <c r="C22" s="604"/>
      <c r="D22" s="69"/>
      <c r="E22" s="69"/>
      <c r="F22" s="70"/>
      <c r="G22" s="69"/>
      <c r="H22" s="423"/>
      <c r="I22" s="87"/>
      <c r="J22" s="65"/>
      <c r="K22" s="66"/>
      <c r="L22" s="88"/>
      <c r="M22" s="68"/>
      <c r="N22" s="383"/>
      <c r="O22" s="386" t="e">
        <f>VLOOKUP(D22,'区分 (2)'!I:J,2,FALSE)</f>
        <v>#N/A</v>
      </c>
      <c r="P22" s="387" t="e">
        <f>VLOOKUP(E22,'区分 (2)'!K:L,2,FALSE)</f>
        <v>#N/A</v>
      </c>
      <c r="Q22" s="387" t="e">
        <f>VLOOKUP(F22,'区分 (2)'!M:N,2,FALSE)</f>
        <v>#N/A</v>
      </c>
      <c r="R22" s="387" t="e">
        <f>VLOOKUP(G22,'区分 (2)'!O:P,2,FALSE)</f>
        <v>#N/A</v>
      </c>
      <c r="S22" s="388" t="e">
        <f t="shared" si="0"/>
        <v>#N/A</v>
      </c>
      <c r="T22" s="388" t="e">
        <f t="shared" si="1"/>
        <v>#N/A</v>
      </c>
    </row>
    <row r="23" spans="1:20" ht="25.5" customHeight="1" x14ac:dyDescent="0.15">
      <c r="A23" s="116">
        <v>10</v>
      </c>
      <c r="B23" s="604"/>
      <c r="C23" s="604"/>
      <c r="D23" s="69"/>
      <c r="E23" s="69"/>
      <c r="F23" s="70"/>
      <c r="G23" s="69"/>
      <c r="H23" s="423"/>
      <c r="I23" s="87"/>
      <c r="J23" s="65"/>
      <c r="K23" s="66"/>
      <c r="L23" s="88"/>
      <c r="M23" s="68"/>
      <c r="N23" s="383"/>
      <c r="O23" s="386" t="e">
        <f>VLOOKUP(D23,'区分 (2)'!I:J,2,FALSE)</f>
        <v>#N/A</v>
      </c>
      <c r="P23" s="387" t="e">
        <f>VLOOKUP(E23,'区分 (2)'!K:L,2,FALSE)</f>
        <v>#N/A</v>
      </c>
      <c r="Q23" s="387" t="e">
        <f>VLOOKUP(F23,'区分 (2)'!M:N,2,FALSE)</f>
        <v>#N/A</v>
      </c>
      <c r="R23" s="387" t="e">
        <f>VLOOKUP(G23,'区分 (2)'!O:P,2,FALSE)</f>
        <v>#N/A</v>
      </c>
      <c r="S23" s="388" t="e">
        <f t="shared" si="0"/>
        <v>#N/A</v>
      </c>
      <c r="T23" s="388" t="e">
        <f t="shared" si="1"/>
        <v>#N/A</v>
      </c>
    </row>
    <row r="24" spans="1:20" ht="21.75" customHeight="1" x14ac:dyDescent="0.15">
      <c r="A24" s="98"/>
      <c r="B24" s="424" t="s">
        <v>31</v>
      </c>
      <c r="C24" s="424"/>
      <c r="D24" s="424"/>
      <c r="E24" s="424"/>
      <c r="F24" s="424"/>
      <c r="G24" s="424"/>
      <c r="H24" s="424"/>
      <c r="I24" s="117"/>
      <c r="J24" s="52"/>
      <c r="K24" s="53"/>
      <c r="L24" s="54"/>
      <c r="M24" s="53"/>
      <c r="N24" s="380"/>
    </row>
    <row r="25" spans="1:20" x14ac:dyDescent="0.15">
      <c r="A25" s="98"/>
      <c r="B25" s="55" t="s">
        <v>32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20" x14ac:dyDescent="0.15">
      <c r="A26" s="98"/>
      <c r="B26" s="55" t="s">
        <v>33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20" x14ac:dyDescent="0.15">
      <c r="A27" s="98"/>
      <c r="B27" s="118" t="s">
        <v>34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20" x14ac:dyDescent="0.15">
      <c r="A28" s="98"/>
      <c r="B28" s="610" t="s">
        <v>114</v>
      </c>
      <c r="C28" s="610"/>
      <c r="D28" s="610"/>
      <c r="E28" s="610"/>
      <c r="F28" s="610"/>
      <c r="G28" s="610"/>
      <c r="H28" s="610"/>
      <c r="I28" s="610"/>
      <c r="J28" s="610"/>
      <c r="K28" s="610"/>
      <c r="L28" s="610"/>
      <c r="M28" s="610"/>
      <c r="N28" s="365"/>
    </row>
    <row r="29" spans="1:20" ht="14.25" x14ac:dyDescent="0.15">
      <c r="A29" s="98"/>
      <c r="B29" s="98" t="s">
        <v>20</v>
      </c>
      <c r="C29" s="99" t="s">
        <v>21</v>
      </c>
      <c r="D29" s="99"/>
      <c r="E29" s="99"/>
      <c r="F29" s="99"/>
      <c r="G29" s="99"/>
      <c r="H29" s="99"/>
      <c r="I29" s="99"/>
      <c r="J29" s="99"/>
      <c r="K29" s="100"/>
      <c r="L29" s="100"/>
      <c r="M29" s="100"/>
      <c r="N29" s="100"/>
    </row>
    <row r="30" spans="1:20" ht="12" customHeight="1" x14ac:dyDescent="0.15">
      <c r="A30" s="98"/>
      <c r="B30" s="101"/>
      <c r="C30" s="101"/>
      <c r="D30" s="101"/>
      <c r="E30" s="101"/>
      <c r="F30" s="101"/>
      <c r="G30" s="101"/>
      <c r="H30" s="101"/>
      <c r="I30" s="101"/>
      <c r="J30" s="101"/>
      <c r="K30" s="98"/>
      <c r="L30" s="98"/>
      <c r="M30" s="98"/>
      <c r="N30" s="98"/>
    </row>
    <row r="31" spans="1:20" ht="28.5" customHeight="1" x14ac:dyDescent="0.15">
      <c r="A31" s="98"/>
      <c r="B31" s="102"/>
      <c r="C31" s="102"/>
      <c r="D31" s="102"/>
      <c r="E31" s="102"/>
      <c r="F31" s="102"/>
      <c r="G31" s="102"/>
      <c r="H31" s="102"/>
      <c r="I31" s="98"/>
      <c r="J31" s="103" t="s">
        <v>30</v>
      </c>
      <c r="K31" s="487"/>
      <c r="L31" s="487"/>
      <c r="M31" s="487"/>
      <c r="N31" s="378"/>
    </row>
    <row r="32" spans="1:20" ht="8.25" customHeight="1" x14ac:dyDescent="0.15">
      <c r="A32" s="98"/>
      <c r="B32" s="102"/>
      <c r="C32" s="102"/>
      <c r="D32" s="102"/>
      <c r="E32" s="102"/>
      <c r="F32" s="102"/>
      <c r="G32" s="102"/>
      <c r="H32" s="102"/>
      <c r="I32" s="98"/>
      <c r="J32" s="98"/>
      <c r="K32" s="104"/>
      <c r="L32" s="105"/>
      <c r="M32" s="105"/>
      <c r="N32" s="105"/>
    </row>
    <row r="33" spans="1:20" ht="12.75" thickBot="1" x14ac:dyDescent="0.2">
      <c r="A33" s="98"/>
      <c r="B33" s="106" t="s">
        <v>22</v>
      </c>
      <c r="C33" s="107"/>
      <c r="D33" s="107"/>
      <c r="E33" s="107"/>
      <c r="F33" s="107"/>
      <c r="G33" s="107"/>
      <c r="H33" s="107"/>
      <c r="I33" s="107"/>
      <c r="J33" s="98"/>
      <c r="K33" s="98"/>
      <c r="L33" s="98"/>
      <c r="M33" s="108" t="s">
        <v>4</v>
      </c>
      <c r="N33" s="108"/>
    </row>
    <row r="34" spans="1:20" ht="15" customHeight="1" x14ac:dyDescent="0.15">
      <c r="A34" s="98"/>
      <c r="B34" s="611" t="s">
        <v>60</v>
      </c>
      <c r="C34" s="109" t="s">
        <v>9</v>
      </c>
      <c r="D34" s="109"/>
      <c r="E34" s="109"/>
      <c r="F34" s="109"/>
      <c r="G34" s="110"/>
      <c r="H34" s="110"/>
      <c r="I34" s="596" t="s">
        <v>10</v>
      </c>
      <c r="J34" s="597"/>
      <c r="K34" s="596" t="s">
        <v>134</v>
      </c>
      <c r="L34" s="597"/>
      <c r="M34" s="595" t="s">
        <v>11</v>
      </c>
      <c r="N34" s="381"/>
    </row>
    <row r="35" spans="1:20" ht="24" x14ac:dyDescent="0.15">
      <c r="A35" s="98"/>
      <c r="B35" s="612"/>
      <c r="C35" s="109" t="s">
        <v>12</v>
      </c>
      <c r="D35" s="110"/>
      <c r="E35" s="110"/>
      <c r="F35" s="110" t="s">
        <v>13</v>
      </c>
      <c r="G35" s="110"/>
      <c r="H35" s="110" t="s">
        <v>14</v>
      </c>
      <c r="I35" s="598"/>
      <c r="J35" s="599"/>
      <c r="K35" s="598"/>
      <c r="L35" s="599"/>
      <c r="M35" s="614"/>
      <c r="N35" s="381"/>
    </row>
    <row r="36" spans="1:20" x14ac:dyDescent="0.15">
      <c r="A36" s="98"/>
      <c r="B36" s="613"/>
      <c r="C36" s="112" t="s">
        <v>15</v>
      </c>
      <c r="D36" s="119"/>
      <c r="E36" s="119"/>
      <c r="F36" s="119" t="s">
        <v>16</v>
      </c>
      <c r="G36" s="119"/>
      <c r="H36" s="119" t="s">
        <v>17</v>
      </c>
      <c r="I36" s="600" t="s">
        <v>18</v>
      </c>
      <c r="J36" s="601"/>
      <c r="K36" s="602" t="s">
        <v>19</v>
      </c>
      <c r="L36" s="603"/>
      <c r="M36" s="615"/>
      <c r="N36" s="381"/>
    </row>
    <row r="37" spans="1:20" s="421" customFormat="1" ht="30" customHeight="1" thickBot="1" x14ac:dyDescent="0.2">
      <c r="A37" s="115"/>
      <c r="B37" s="58"/>
      <c r="C37" s="496"/>
      <c r="D37" s="497"/>
      <c r="E37" s="480"/>
      <c r="F37" s="479"/>
      <c r="G37" s="480"/>
      <c r="H37" s="358"/>
      <c r="I37" s="481"/>
      <c r="J37" s="482"/>
      <c r="K37" s="479"/>
      <c r="L37" s="480"/>
      <c r="M37" s="49"/>
      <c r="N37" s="379"/>
      <c r="O37" s="390"/>
      <c r="P37" s="390"/>
      <c r="Q37" s="390"/>
      <c r="R37" s="390"/>
      <c r="S37" s="390"/>
      <c r="T37" s="390"/>
    </row>
    <row r="38" spans="1:20" x14ac:dyDescent="0.15">
      <c r="A38" s="98"/>
      <c r="B38" s="115" t="s">
        <v>23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</row>
    <row r="39" spans="1:20" x14ac:dyDescent="0.1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</row>
    <row r="40" spans="1:20" x14ac:dyDescent="0.15">
      <c r="A40" s="98"/>
      <c r="B40" s="106" t="s">
        <v>3</v>
      </c>
      <c r="C40" s="106"/>
      <c r="D40" s="106"/>
      <c r="E40" s="106"/>
      <c r="F40" s="106"/>
      <c r="G40" s="106"/>
      <c r="H40" s="106"/>
      <c r="I40" s="98"/>
      <c r="J40" s="98"/>
      <c r="K40" s="98"/>
      <c r="L40" s="98"/>
      <c r="M40" s="108" t="s">
        <v>4</v>
      </c>
      <c r="N40" s="108"/>
    </row>
    <row r="41" spans="1:20" ht="43.5" customHeight="1" x14ac:dyDescent="0.15">
      <c r="A41" s="98"/>
      <c r="B41" s="123" t="s">
        <v>36</v>
      </c>
      <c r="C41" s="124"/>
      <c r="D41" s="85" t="s">
        <v>131</v>
      </c>
      <c r="E41" s="85" t="s">
        <v>128</v>
      </c>
      <c r="F41" s="85" t="s">
        <v>5</v>
      </c>
      <c r="G41" s="85" t="s">
        <v>132</v>
      </c>
      <c r="H41" s="86" t="s">
        <v>6</v>
      </c>
      <c r="I41" s="125" t="s">
        <v>54</v>
      </c>
      <c r="J41" s="63" t="s">
        <v>7</v>
      </c>
      <c r="K41" s="64" t="s">
        <v>8</v>
      </c>
      <c r="L41" s="125" t="s">
        <v>135</v>
      </c>
      <c r="M41" s="67" t="s">
        <v>136</v>
      </c>
      <c r="N41" s="382"/>
      <c r="O41" s="385" t="s">
        <v>209</v>
      </c>
      <c r="P41" s="385" t="s">
        <v>212</v>
      </c>
      <c r="Q41" s="385" t="s">
        <v>210</v>
      </c>
      <c r="R41" s="385" t="s">
        <v>211</v>
      </c>
      <c r="S41" s="385" t="s">
        <v>213</v>
      </c>
      <c r="T41" s="385" t="s">
        <v>214</v>
      </c>
    </row>
    <row r="42" spans="1:20" ht="27" customHeight="1" x14ac:dyDescent="0.15">
      <c r="A42" s="116">
        <v>11</v>
      </c>
      <c r="B42" s="604"/>
      <c r="C42" s="604"/>
      <c r="D42" s="69"/>
      <c r="E42" s="69"/>
      <c r="F42" s="70"/>
      <c r="G42" s="69"/>
      <c r="H42" s="423"/>
      <c r="I42" s="87"/>
      <c r="J42" s="65"/>
      <c r="K42" s="66"/>
      <c r="L42" s="88"/>
      <c r="M42" s="68"/>
      <c r="N42" s="383"/>
      <c r="O42" s="386" t="e">
        <f>VLOOKUP(D42,'区分 (2)'!I:J,2,FALSE)</f>
        <v>#N/A</v>
      </c>
      <c r="P42" s="387" t="e">
        <f>VLOOKUP(E42,'区分 (2)'!K:L,2,FALSE)</f>
        <v>#N/A</v>
      </c>
      <c r="Q42" s="387" t="e">
        <f>VLOOKUP(F42,'区分 (2)'!M:N,2,FALSE)</f>
        <v>#N/A</v>
      </c>
      <c r="R42" s="387" t="e">
        <f>VLOOKUP(G42,'区分 (2)'!O:P,2,FALSE)</f>
        <v>#N/A</v>
      </c>
      <c r="S42" s="388" t="e">
        <f>O42&amp;P42&amp;Q42&amp;R42</f>
        <v>#N/A</v>
      </c>
      <c r="T42" s="388" t="e">
        <f>VALUE(S42)</f>
        <v>#N/A</v>
      </c>
    </row>
    <row r="43" spans="1:20" ht="25.5" customHeight="1" x14ac:dyDescent="0.15">
      <c r="A43" s="116">
        <v>12</v>
      </c>
      <c r="B43" s="604"/>
      <c r="C43" s="604"/>
      <c r="D43" s="69"/>
      <c r="E43" s="69"/>
      <c r="F43" s="70"/>
      <c r="G43" s="69"/>
      <c r="H43" s="423"/>
      <c r="I43" s="87"/>
      <c r="J43" s="65"/>
      <c r="K43" s="66"/>
      <c r="L43" s="88"/>
      <c r="M43" s="68"/>
      <c r="N43" s="383"/>
      <c r="O43" s="386" t="e">
        <f>VLOOKUP(D43,'区分 (2)'!I:J,2,FALSE)</f>
        <v>#N/A</v>
      </c>
      <c r="P43" s="387" t="e">
        <f>VLOOKUP(E43,'区分 (2)'!K:L,2,FALSE)</f>
        <v>#N/A</v>
      </c>
      <c r="Q43" s="387" t="e">
        <f>VLOOKUP(F43,'区分 (2)'!M:N,2,FALSE)</f>
        <v>#N/A</v>
      </c>
      <c r="R43" s="387" t="e">
        <f>VLOOKUP(G43,'区分 (2)'!O:P,2,FALSE)</f>
        <v>#N/A</v>
      </c>
      <c r="S43" s="388" t="e">
        <f t="shared" ref="S43:S51" si="2">O43&amp;P43&amp;Q43&amp;R43</f>
        <v>#N/A</v>
      </c>
      <c r="T43" s="388" t="e">
        <f t="shared" ref="T43:T51" si="3">VALUE(S43)</f>
        <v>#N/A</v>
      </c>
    </row>
    <row r="44" spans="1:20" ht="25.5" customHeight="1" x14ac:dyDescent="0.15">
      <c r="A44" s="116">
        <v>13</v>
      </c>
      <c r="B44" s="604"/>
      <c r="C44" s="604"/>
      <c r="D44" s="69"/>
      <c r="E44" s="69"/>
      <c r="F44" s="70"/>
      <c r="G44" s="69"/>
      <c r="H44" s="423"/>
      <c r="I44" s="87"/>
      <c r="J44" s="65"/>
      <c r="K44" s="66"/>
      <c r="L44" s="88"/>
      <c r="M44" s="68"/>
      <c r="N44" s="383"/>
      <c r="O44" s="386" t="e">
        <f>VLOOKUP(D44,'区分 (2)'!I:J,2,FALSE)</f>
        <v>#N/A</v>
      </c>
      <c r="P44" s="387" t="e">
        <f>VLOOKUP(E44,'区分 (2)'!K:L,2,FALSE)</f>
        <v>#N/A</v>
      </c>
      <c r="Q44" s="387" t="e">
        <f>VLOOKUP(F44,'区分 (2)'!M:N,2,FALSE)</f>
        <v>#N/A</v>
      </c>
      <c r="R44" s="387" t="e">
        <f>VLOOKUP(G44,'区分 (2)'!O:P,2,FALSE)</f>
        <v>#N/A</v>
      </c>
      <c r="S44" s="388" t="e">
        <f t="shared" si="2"/>
        <v>#N/A</v>
      </c>
      <c r="T44" s="388" t="e">
        <f t="shared" si="3"/>
        <v>#N/A</v>
      </c>
    </row>
    <row r="45" spans="1:20" ht="25.5" customHeight="1" x14ac:dyDescent="0.15">
      <c r="A45" s="116">
        <v>14</v>
      </c>
      <c r="B45" s="604"/>
      <c r="C45" s="604"/>
      <c r="D45" s="69"/>
      <c r="E45" s="69"/>
      <c r="F45" s="70"/>
      <c r="G45" s="69"/>
      <c r="H45" s="423"/>
      <c r="I45" s="87"/>
      <c r="J45" s="65"/>
      <c r="K45" s="66"/>
      <c r="L45" s="88"/>
      <c r="M45" s="68"/>
      <c r="N45" s="383"/>
      <c r="O45" s="386" t="e">
        <f>VLOOKUP(D45,'区分 (2)'!I:J,2,FALSE)</f>
        <v>#N/A</v>
      </c>
      <c r="P45" s="387" t="e">
        <f>VLOOKUP(E45,'区分 (2)'!K:L,2,FALSE)</f>
        <v>#N/A</v>
      </c>
      <c r="Q45" s="387" t="e">
        <f>VLOOKUP(F45,'区分 (2)'!M:N,2,FALSE)</f>
        <v>#N/A</v>
      </c>
      <c r="R45" s="387" t="e">
        <f>VLOOKUP(G45,'区分 (2)'!O:P,2,FALSE)</f>
        <v>#N/A</v>
      </c>
      <c r="S45" s="388" t="e">
        <f t="shared" si="2"/>
        <v>#N/A</v>
      </c>
      <c r="T45" s="388" t="e">
        <f t="shared" si="3"/>
        <v>#N/A</v>
      </c>
    </row>
    <row r="46" spans="1:20" ht="25.5" customHeight="1" x14ac:dyDescent="0.15">
      <c r="A46" s="116">
        <v>15</v>
      </c>
      <c r="B46" s="604"/>
      <c r="C46" s="604"/>
      <c r="D46" s="69"/>
      <c r="E46" s="69"/>
      <c r="F46" s="70"/>
      <c r="G46" s="69"/>
      <c r="H46" s="423"/>
      <c r="I46" s="87"/>
      <c r="J46" s="65"/>
      <c r="K46" s="66"/>
      <c r="L46" s="88"/>
      <c r="M46" s="68"/>
      <c r="N46" s="383"/>
      <c r="O46" s="386" t="e">
        <f>VLOOKUP(D46,'区分 (2)'!I:J,2,FALSE)</f>
        <v>#N/A</v>
      </c>
      <c r="P46" s="387" t="e">
        <f>VLOOKUP(E46,'区分 (2)'!K:L,2,FALSE)</f>
        <v>#N/A</v>
      </c>
      <c r="Q46" s="387" t="e">
        <f>VLOOKUP(F46,'区分 (2)'!M:N,2,FALSE)</f>
        <v>#N/A</v>
      </c>
      <c r="R46" s="387" t="e">
        <f>VLOOKUP(G46,'区分 (2)'!O:P,2,FALSE)</f>
        <v>#N/A</v>
      </c>
      <c r="S46" s="388" t="e">
        <f t="shared" si="2"/>
        <v>#N/A</v>
      </c>
      <c r="T46" s="388" t="e">
        <f t="shared" si="3"/>
        <v>#N/A</v>
      </c>
    </row>
    <row r="47" spans="1:20" ht="25.5" customHeight="1" x14ac:dyDescent="0.15">
      <c r="A47" s="116">
        <v>16</v>
      </c>
      <c r="B47" s="604"/>
      <c r="C47" s="604"/>
      <c r="D47" s="69"/>
      <c r="E47" s="69"/>
      <c r="F47" s="70"/>
      <c r="G47" s="69"/>
      <c r="H47" s="423"/>
      <c r="I47" s="87"/>
      <c r="J47" s="65"/>
      <c r="K47" s="66"/>
      <c r="L47" s="88"/>
      <c r="M47" s="68"/>
      <c r="N47" s="383"/>
      <c r="O47" s="386" t="e">
        <f>VLOOKUP(D47,'区分 (2)'!I:J,2,FALSE)</f>
        <v>#N/A</v>
      </c>
      <c r="P47" s="387" t="e">
        <f>VLOOKUP(E47,'区分 (2)'!K:L,2,FALSE)</f>
        <v>#N/A</v>
      </c>
      <c r="Q47" s="387" t="e">
        <f>VLOOKUP(F47,'区分 (2)'!M:N,2,FALSE)</f>
        <v>#N/A</v>
      </c>
      <c r="R47" s="387" t="e">
        <f>VLOOKUP(G47,'区分 (2)'!O:P,2,FALSE)</f>
        <v>#N/A</v>
      </c>
      <c r="S47" s="388" t="e">
        <f t="shared" si="2"/>
        <v>#N/A</v>
      </c>
      <c r="T47" s="388" t="e">
        <f t="shared" si="3"/>
        <v>#N/A</v>
      </c>
    </row>
    <row r="48" spans="1:20" ht="25.5" customHeight="1" x14ac:dyDescent="0.15">
      <c r="A48" s="116">
        <v>17</v>
      </c>
      <c r="B48" s="604"/>
      <c r="C48" s="604"/>
      <c r="D48" s="69"/>
      <c r="E48" s="69"/>
      <c r="F48" s="70"/>
      <c r="G48" s="69"/>
      <c r="H48" s="423"/>
      <c r="I48" s="87"/>
      <c r="J48" s="65"/>
      <c r="K48" s="66"/>
      <c r="L48" s="88"/>
      <c r="M48" s="68"/>
      <c r="N48" s="383"/>
      <c r="O48" s="386" t="e">
        <f>VLOOKUP(D48,'区分 (2)'!I:J,2,FALSE)</f>
        <v>#N/A</v>
      </c>
      <c r="P48" s="387" t="e">
        <f>VLOOKUP(E48,'区分 (2)'!K:L,2,FALSE)</f>
        <v>#N/A</v>
      </c>
      <c r="Q48" s="387" t="e">
        <f>VLOOKUP(F48,'区分 (2)'!M:N,2,FALSE)</f>
        <v>#N/A</v>
      </c>
      <c r="R48" s="387" t="e">
        <f>VLOOKUP(G48,'区分 (2)'!O:P,2,FALSE)</f>
        <v>#N/A</v>
      </c>
      <c r="S48" s="388" t="e">
        <f t="shared" si="2"/>
        <v>#N/A</v>
      </c>
      <c r="T48" s="388" t="e">
        <f t="shared" si="3"/>
        <v>#N/A</v>
      </c>
    </row>
    <row r="49" spans="1:20" ht="25.5" customHeight="1" x14ac:dyDescent="0.15">
      <c r="A49" s="116">
        <v>18</v>
      </c>
      <c r="B49" s="604"/>
      <c r="C49" s="604"/>
      <c r="D49" s="69"/>
      <c r="E49" s="69"/>
      <c r="F49" s="70"/>
      <c r="G49" s="69"/>
      <c r="H49" s="423"/>
      <c r="I49" s="87"/>
      <c r="J49" s="65"/>
      <c r="K49" s="66"/>
      <c r="L49" s="88"/>
      <c r="M49" s="68"/>
      <c r="N49" s="383"/>
      <c r="O49" s="386" t="e">
        <f>VLOOKUP(D49,'区分 (2)'!I:J,2,FALSE)</f>
        <v>#N/A</v>
      </c>
      <c r="P49" s="387" t="e">
        <f>VLOOKUP(E49,'区分 (2)'!K:L,2,FALSE)</f>
        <v>#N/A</v>
      </c>
      <c r="Q49" s="387" t="e">
        <f>VLOOKUP(F49,'区分 (2)'!M:N,2,FALSE)</f>
        <v>#N/A</v>
      </c>
      <c r="R49" s="387" t="e">
        <f>VLOOKUP(G49,'区分 (2)'!O:P,2,FALSE)</f>
        <v>#N/A</v>
      </c>
      <c r="S49" s="388" t="e">
        <f t="shared" si="2"/>
        <v>#N/A</v>
      </c>
      <c r="T49" s="388" t="e">
        <f t="shared" si="3"/>
        <v>#N/A</v>
      </c>
    </row>
    <row r="50" spans="1:20" ht="25.5" customHeight="1" x14ac:dyDescent="0.15">
      <c r="A50" s="116">
        <v>19</v>
      </c>
      <c r="B50" s="604"/>
      <c r="C50" s="604"/>
      <c r="D50" s="69"/>
      <c r="E50" s="69"/>
      <c r="F50" s="70"/>
      <c r="G50" s="69"/>
      <c r="H50" s="423"/>
      <c r="I50" s="87"/>
      <c r="J50" s="65"/>
      <c r="K50" s="66"/>
      <c r="L50" s="88"/>
      <c r="M50" s="68"/>
      <c r="N50" s="383"/>
      <c r="O50" s="386" t="e">
        <f>VLOOKUP(D50,'区分 (2)'!I:J,2,FALSE)</f>
        <v>#N/A</v>
      </c>
      <c r="P50" s="387" t="e">
        <f>VLOOKUP(E50,'区分 (2)'!K:L,2,FALSE)</f>
        <v>#N/A</v>
      </c>
      <c r="Q50" s="387" t="e">
        <f>VLOOKUP(F50,'区分 (2)'!M:N,2,FALSE)</f>
        <v>#N/A</v>
      </c>
      <c r="R50" s="387" t="e">
        <f>VLOOKUP(G50,'区分 (2)'!O:P,2,FALSE)</f>
        <v>#N/A</v>
      </c>
      <c r="S50" s="388" t="e">
        <f t="shared" si="2"/>
        <v>#N/A</v>
      </c>
      <c r="T50" s="388" t="e">
        <f t="shared" si="3"/>
        <v>#N/A</v>
      </c>
    </row>
    <row r="51" spans="1:20" ht="25.5" customHeight="1" x14ac:dyDescent="0.15">
      <c r="A51" s="116">
        <v>20</v>
      </c>
      <c r="B51" s="604"/>
      <c r="C51" s="604"/>
      <c r="D51" s="69"/>
      <c r="E51" s="69"/>
      <c r="F51" s="70"/>
      <c r="G51" s="69"/>
      <c r="H51" s="423"/>
      <c r="I51" s="87"/>
      <c r="J51" s="65"/>
      <c r="K51" s="66"/>
      <c r="L51" s="88"/>
      <c r="M51" s="68"/>
      <c r="N51" s="383"/>
      <c r="O51" s="386" t="e">
        <f>VLOOKUP(D51,'区分 (2)'!I:J,2,FALSE)</f>
        <v>#N/A</v>
      </c>
      <c r="P51" s="387" t="e">
        <f>VLOOKUP(E51,'区分 (2)'!K:L,2,FALSE)</f>
        <v>#N/A</v>
      </c>
      <c r="Q51" s="387" t="e">
        <f>VLOOKUP(F51,'区分 (2)'!M:N,2,FALSE)</f>
        <v>#N/A</v>
      </c>
      <c r="R51" s="387" t="e">
        <f>VLOOKUP(G51,'区分 (2)'!O:P,2,FALSE)</f>
        <v>#N/A</v>
      </c>
      <c r="S51" s="388" t="e">
        <f t="shared" si="2"/>
        <v>#N/A</v>
      </c>
      <c r="T51" s="388" t="e">
        <f t="shared" si="3"/>
        <v>#N/A</v>
      </c>
    </row>
    <row r="52" spans="1:20" ht="21.75" customHeight="1" thickBot="1" x14ac:dyDescent="0.2">
      <c r="A52" s="98"/>
      <c r="B52" s="425" t="s">
        <v>31</v>
      </c>
      <c r="C52" s="425"/>
      <c r="D52" s="425"/>
      <c r="E52" s="425"/>
      <c r="F52" s="425"/>
      <c r="G52" s="425"/>
      <c r="H52" s="425"/>
      <c r="I52" s="120"/>
      <c r="J52" s="60"/>
      <c r="K52" s="61"/>
      <c r="L52" s="62"/>
      <c r="M52" s="61"/>
      <c r="N52" s="380"/>
    </row>
    <row r="53" spans="1:20" ht="21.75" customHeight="1" thickTop="1" x14ac:dyDescent="0.15">
      <c r="A53" s="98"/>
      <c r="B53" s="426" t="s">
        <v>112</v>
      </c>
      <c r="C53" s="427"/>
      <c r="D53" s="427"/>
      <c r="E53" s="427"/>
      <c r="F53" s="427"/>
      <c r="G53" s="427"/>
      <c r="H53" s="427"/>
      <c r="I53" s="427"/>
      <c r="J53" s="428"/>
      <c r="K53" s="54"/>
      <c r="L53" s="54"/>
      <c r="M53" s="54"/>
      <c r="N53" s="380"/>
    </row>
    <row r="54" spans="1:20" x14ac:dyDescent="0.15">
      <c r="A54" s="98"/>
      <c r="B54" s="55" t="s">
        <v>32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1:20" x14ac:dyDescent="0.15">
      <c r="A55" s="98"/>
      <c r="B55" s="55" t="s">
        <v>33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1:20" x14ac:dyDescent="0.15">
      <c r="A56" s="98"/>
      <c r="B56" s="118" t="s">
        <v>34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1:20" x14ac:dyDescent="0.15">
      <c r="A57" s="98"/>
      <c r="B57" s="610" t="s">
        <v>114</v>
      </c>
      <c r="C57" s="610"/>
      <c r="D57" s="610"/>
      <c r="E57" s="610"/>
      <c r="F57" s="610"/>
      <c r="G57" s="610"/>
      <c r="H57" s="610"/>
      <c r="I57" s="610"/>
      <c r="J57" s="610"/>
      <c r="K57" s="610"/>
      <c r="L57" s="610"/>
      <c r="M57" s="610"/>
      <c r="N57" s="365"/>
    </row>
    <row r="58" spans="1:20" x14ac:dyDescent="0.15">
      <c r="B58" s="429" t="s">
        <v>113</v>
      </c>
    </row>
  </sheetData>
  <mergeCells count="44">
    <mergeCell ref="B50:C50"/>
    <mergeCell ref="B51:C51"/>
    <mergeCell ref="B57:M57"/>
    <mergeCell ref="B44:C44"/>
    <mergeCell ref="B45:C45"/>
    <mergeCell ref="B46:C46"/>
    <mergeCell ref="B47:C47"/>
    <mergeCell ref="B48:C48"/>
    <mergeCell ref="B49:C49"/>
    <mergeCell ref="B43:C43"/>
    <mergeCell ref="B22:C22"/>
    <mergeCell ref="B23:C23"/>
    <mergeCell ref="B28:M28"/>
    <mergeCell ref="K31:M31"/>
    <mergeCell ref="B34:B36"/>
    <mergeCell ref="I34:J35"/>
    <mergeCell ref="K34:L35"/>
    <mergeCell ref="M34:M36"/>
    <mergeCell ref="I36:J36"/>
    <mergeCell ref="K36:L36"/>
    <mergeCell ref="C37:E37"/>
    <mergeCell ref="F37:G37"/>
    <mergeCell ref="I37:J37"/>
    <mergeCell ref="K37:L37"/>
    <mergeCell ref="B42:C42"/>
    <mergeCell ref="B21:C21"/>
    <mergeCell ref="C9:E9"/>
    <mergeCell ref="F9:G9"/>
    <mergeCell ref="I9:J9"/>
    <mergeCell ref="K9:L9"/>
    <mergeCell ref="B14:C14"/>
    <mergeCell ref="B15:C15"/>
    <mergeCell ref="B16:C16"/>
    <mergeCell ref="B17:C17"/>
    <mergeCell ref="B18:C18"/>
    <mergeCell ref="B19:C19"/>
    <mergeCell ref="B20:C20"/>
    <mergeCell ref="K3:M3"/>
    <mergeCell ref="B6:B8"/>
    <mergeCell ref="I6:J7"/>
    <mergeCell ref="K6:L7"/>
    <mergeCell ref="M6:M8"/>
    <mergeCell ref="I8:J8"/>
    <mergeCell ref="K8:L8"/>
  </mergeCells>
  <phoneticPr fontId="3"/>
  <conditionalFormatting sqref="B9">
    <cfRule type="cellIs" dxfId="67" priority="8" operator="greaterThan">
      <formula>0</formula>
    </cfRule>
  </conditionalFormatting>
  <conditionalFormatting sqref="F9:G9">
    <cfRule type="cellIs" dxfId="66" priority="7" operator="greaterThan">
      <formula>0</formula>
    </cfRule>
  </conditionalFormatting>
  <conditionalFormatting sqref="B14:I23">
    <cfRule type="expression" dxfId="65" priority="6">
      <formula>OR($B$14:$I$23&lt;&gt;"")</formula>
    </cfRule>
  </conditionalFormatting>
  <conditionalFormatting sqref="L14:L23">
    <cfRule type="expression" dxfId="64" priority="5">
      <formula>OR($L$14:$L$23&lt;&gt;"")</formula>
    </cfRule>
  </conditionalFormatting>
  <conditionalFormatting sqref="B46:I51 B42:C45 G42:I45">
    <cfRule type="expression" dxfId="63" priority="4">
      <formula>OR($B$42:$I$51&lt;&gt;"")</formula>
    </cfRule>
  </conditionalFormatting>
  <conditionalFormatting sqref="L42:L51">
    <cfRule type="expression" dxfId="62" priority="3">
      <formula>OR($L$42:$L$51&lt;&gt;"")</formula>
    </cfRule>
  </conditionalFormatting>
  <conditionalFormatting sqref="D42:F44">
    <cfRule type="expression" dxfId="61" priority="2">
      <formula>OR($B$42:$I$51&lt;&gt;"")</formula>
    </cfRule>
  </conditionalFormatting>
  <conditionalFormatting sqref="D45:F45">
    <cfRule type="expression" dxfId="60" priority="1">
      <formula>OR($B$42:$I$51&lt;&gt;"")</formula>
    </cfRule>
  </conditionalFormatting>
  <pageMargins left="0.43307086614173229" right="0.43307086614173229" top="0.35433070866141736" bottom="0.15748031496062992" header="0.31496062992125984" footer="0.31496062992125984"/>
  <pageSetup paperSize="9" scale="95" fitToHeight="0" orientation="landscape" r:id="rId1"/>
  <headerFooter>
    <oddHeader>&amp;R&amp;P/&amp;N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958C174-5B12-4AD6-96F4-0212E52158C3}">
          <x14:formula1>
            <xm:f>区分!$J$3:$J$5</xm:f>
          </x14:formula1>
          <xm:sqref>E14:E23 E42:E51</xm:sqref>
        </x14:dataValidation>
        <x14:dataValidation type="list" allowBlank="1" showInputMessage="1" showErrorMessage="1" xr:uid="{A9FA6203-9C74-4D57-89F2-F681E9E6EA42}">
          <x14:formula1>
            <xm:f>区分!$I$3</xm:f>
          </x14:formula1>
          <xm:sqref>D14:D23 D42:D51</xm:sqref>
        </x14:dataValidation>
        <x14:dataValidation type="list" allowBlank="1" showInputMessage="1" showErrorMessage="1" xr:uid="{2208A99C-1E93-422D-B8E6-029DFA575BB8}">
          <x14:formula1>
            <xm:f>区分!$L$3:$L$9</xm:f>
          </x14:formula1>
          <xm:sqref>G14:G23 G42:G51</xm:sqref>
        </x14:dataValidation>
        <x14:dataValidation type="list" allowBlank="1" showInputMessage="1" showErrorMessage="1" xr:uid="{4A50D988-DE48-4494-9AE7-778278F15D02}">
          <x14:formula1>
            <xm:f>区分!$K$3:$K$5</xm:f>
          </x14:formula1>
          <xm:sqref>F14:F23 F42:F51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53D6-5EEA-4293-86EB-CEB1A173E9B2}">
  <sheetPr>
    <tabColor rgb="FFFFFFFF"/>
    <pageSetUpPr fitToPage="1"/>
  </sheetPr>
  <dimension ref="A1:L342"/>
  <sheetViews>
    <sheetView view="pageBreakPreview" zoomScale="85" zoomScaleNormal="100" zoomScaleSheetLayoutView="85" workbookViewId="0">
      <selection activeCell="H48" sqref="H48"/>
    </sheetView>
  </sheetViews>
  <sheetFormatPr defaultRowHeight="15" customHeight="1" x14ac:dyDescent="0.15"/>
  <cols>
    <col min="1" max="1" width="4.85546875" style="199" bestFit="1" customWidth="1"/>
    <col min="2" max="2" width="10.5703125" style="199" customWidth="1"/>
    <col min="3" max="8" width="11.5703125" style="199" customWidth="1"/>
    <col min="9" max="11" width="12.28515625" style="199" customWidth="1"/>
    <col min="12" max="12" width="12.42578125" style="303" customWidth="1"/>
    <col min="13" max="16384" width="9.140625" style="199"/>
  </cols>
  <sheetData>
    <row r="1" spans="1:12" ht="24.75" customHeight="1" x14ac:dyDescent="0.15">
      <c r="A1" s="279"/>
      <c r="B1" s="280" t="s">
        <v>140</v>
      </c>
      <c r="C1" s="279"/>
      <c r="D1" s="279"/>
      <c r="E1" s="281" t="s">
        <v>228</v>
      </c>
      <c r="F1" s="279"/>
      <c r="G1" s="279"/>
      <c r="H1" s="279"/>
      <c r="I1" s="279"/>
      <c r="J1" s="279"/>
      <c r="K1" s="279"/>
      <c r="L1" s="298"/>
    </row>
    <row r="2" spans="1:12" ht="6.75" customHeight="1" x14ac:dyDescent="0.15">
      <c r="A2" s="279"/>
      <c r="B2" s="280"/>
      <c r="C2" s="279"/>
      <c r="D2" s="279"/>
      <c r="E2" s="279"/>
      <c r="F2" s="279"/>
      <c r="G2" s="279"/>
      <c r="H2" s="279"/>
      <c r="I2" s="279"/>
      <c r="J2" s="279"/>
      <c r="K2" s="279"/>
      <c r="L2" s="298"/>
    </row>
    <row r="3" spans="1:12" ht="30" customHeight="1" x14ac:dyDescent="0.15">
      <c r="A3" s="279">
        <v>1</v>
      </c>
      <c r="B3" s="294" t="s">
        <v>88</v>
      </c>
      <c r="C3" s="616"/>
      <c r="D3" s="616"/>
      <c r="E3" s="283" t="s">
        <v>89</v>
      </c>
      <c r="F3" s="284"/>
      <c r="G3" s="503"/>
      <c r="H3" s="504"/>
      <c r="I3" s="285" t="s">
        <v>123</v>
      </c>
      <c r="J3" s="512"/>
      <c r="K3" s="513"/>
      <c r="L3" s="298"/>
    </row>
    <row r="4" spans="1:12" ht="15" customHeight="1" x14ac:dyDescent="0.15">
      <c r="A4" s="279"/>
      <c r="B4" s="505" t="s">
        <v>109</v>
      </c>
      <c r="C4" s="507" t="s">
        <v>144</v>
      </c>
      <c r="D4" s="508"/>
      <c r="E4" s="508"/>
      <c r="F4" s="508"/>
      <c r="G4" s="508"/>
      <c r="H4" s="509"/>
      <c r="I4" s="505" t="s">
        <v>90</v>
      </c>
      <c r="J4" s="505" t="s">
        <v>91</v>
      </c>
      <c r="K4" s="515" t="s">
        <v>111</v>
      </c>
      <c r="L4" s="518" t="s">
        <v>143</v>
      </c>
    </row>
    <row r="5" spans="1:12" ht="22.5" x14ac:dyDescent="0.15">
      <c r="A5" s="279"/>
      <c r="B5" s="506"/>
      <c r="C5" s="359" t="s">
        <v>92</v>
      </c>
      <c r="D5" s="287" t="s">
        <v>93</v>
      </c>
      <c r="E5" s="359" t="s">
        <v>94</v>
      </c>
      <c r="F5" s="359" t="s">
        <v>95</v>
      </c>
      <c r="G5" s="359" t="s">
        <v>133</v>
      </c>
      <c r="H5" s="359" t="s">
        <v>96</v>
      </c>
      <c r="I5" s="514"/>
      <c r="J5" s="514"/>
      <c r="K5" s="505"/>
      <c r="L5" s="529"/>
    </row>
    <row r="6" spans="1:12" ht="15" customHeight="1" x14ac:dyDescent="0.15">
      <c r="A6" s="279"/>
      <c r="B6" s="288" t="s">
        <v>97</v>
      </c>
      <c r="C6" s="200"/>
      <c r="D6" s="200"/>
      <c r="E6" s="200"/>
      <c r="F6" s="200"/>
      <c r="G6" s="200"/>
      <c r="H6" s="200"/>
      <c r="I6" s="430"/>
      <c r="J6" s="431"/>
      <c r="K6" s="432"/>
      <c r="L6" s="435"/>
    </row>
    <row r="7" spans="1:12" ht="15" customHeight="1" x14ac:dyDescent="0.15">
      <c r="A7" s="279"/>
      <c r="B7" s="288" t="s">
        <v>98</v>
      </c>
      <c r="C7" s="200"/>
      <c r="D7" s="200"/>
      <c r="E7" s="200"/>
      <c r="F7" s="200"/>
      <c r="G7" s="200"/>
      <c r="H7" s="200"/>
      <c r="I7" s="430"/>
      <c r="J7" s="431"/>
      <c r="K7" s="432"/>
      <c r="L7" s="435"/>
    </row>
    <row r="8" spans="1:12" ht="15" customHeight="1" x14ac:dyDescent="0.15">
      <c r="A8" s="279"/>
      <c r="B8" s="288" t="s">
        <v>99</v>
      </c>
      <c r="C8" s="200"/>
      <c r="D8" s="200"/>
      <c r="E8" s="200"/>
      <c r="F8" s="200"/>
      <c r="G8" s="200"/>
      <c r="H8" s="200"/>
      <c r="I8" s="430"/>
      <c r="J8" s="431"/>
      <c r="K8" s="432"/>
      <c r="L8" s="435"/>
    </row>
    <row r="9" spans="1:12" ht="15" customHeight="1" x14ac:dyDescent="0.15">
      <c r="A9" s="279"/>
      <c r="B9" s="288" t="s">
        <v>100</v>
      </c>
      <c r="C9" s="200"/>
      <c r="D9" s="200"/>
      <c r="E9" s="200"/>
      <c r="F9" s="200"/>
      <c r="G9" s="200"/>
      <c r="H9" s="200"/>
      <c r="I9" s="430"/>
      <c r="J9" s="431"/>
      <c r="K9" s="432"/>
      <c r="L9" s="435"/>
    </row>
    <row r="10" spans="1:12" ht="15" customHeight="1" x14ac:dyDescent="0.15">
      <c r="A10" s="279"/>
      <c r="B10" s="288" t="s">
        <v>101</v>
      </c>
      <c r="C10" s="200"/>
      <c r="D10" s="200"/>
      <c r="E10" s="200"/>
      <c r="F10" s="200"/>
      <c r="G10" s="200"/>
      <c r="H10" s="200"/>
      <c r="I10" s="430"/>
      <c r="J10" s="431"/>
      <c r="K10" s="432"/>
      <c r="L10" s="435"/>
    </row>
    <row r="11" spans="1:12" ht="15" customHeight="1" x14ac:dyDescent="0.15">
      <c r="A11" s="279"/>
      <c r="B11" s="288" t="s">
        <v>102</v>
      </c>
      <c r="C11" s="200"/>
      <c r="D11" s="200"/>
      <c r="E11" s="200"/>
      <c r="F11" s="200"/>
      <c r="G11" s="200"/>
      <c r="H11" s="200"/>
      <c r="I11" s="430"/>
      <c r="J11" s="431"/>
      <c r="K11" s="432"/>
      <c r="L11" s="435"/>
    </row>
    <row r="12" spans="1:12" ht="15" customHeight="1" x14ac:dyDescent="0.15">
      <c r="A12" s="279"/>
      <c r="B12" s="288" t="s">
        <v>103</v>
      </c>
      <c r="C12" s="200"/>
      <c r="D12" s="200"/>
      <c r="E12" s="200"/>
      <c r="F12" s="200"/>
      <c r="G12" s="200"/>
      <c r="H12" s="200"/>
      <c r="I12" s="430"/>
      <c r="J12" s="431"/>
      <c r="K12" s="432"/>
      <c r="L12" s="435"/>
    </row>
    <row r="13" spans="1:12" ht="15" customHeight="1" x14ac:dyDescent="0.15">
      <c r="A13" s="279"/>
      <c r="B13" s="288" t="s">
        <v>104</v>
      </c>
      <c r="C13" s="200"/>
      <c r="D13" s="200"/>
      <c r="E13" s="200"/>
      <c r="F13" s="200"/>
      <c r="G13" s="200"/>
      <c r="H13" s="200"/>
      <c r="I13" s="430"/>
      <c r="J13" s="431"/>
      <c r="K13" s="432"/>
      <c r="L13" s="435"/>
    </row>
    <row r="14" spans="1:12" ht="15" customHeight="1" x14ac:dyDescent="0.15">
      <c r="A14" s="279"/>
      <c r="B14" s="288" t="s">
        <v>105</v>
      </c>
      <c r="C14" s="200"/>
      <c r="D14" s="200"/>
      <c r="E14" s="200"/>
      <c r="F14" s="200"/>
      <c r="G14" s="200"/>
      <c r="H14" s="200"/>
      <c r="I14" s="430"/>
      <c r="J14" s="431"/>
      <c r="K14" s="432"/>
      <c r="L14" s="435"/>
    </row>
    <row r="15" spans="1:12" ht="15" customHeight="1" x14ac:dyDescent="0.15">
      <c r="A15" s="279"/>
      <c r="B15" s="288" t="s">
        <v>106</v>
      </c>
      <c r="C15" s="200"/>
      <c r="D15" s="200"/>
      <c r="E15" s="200"/>
      <c r="F15" s="200"/>
      <c r="G15" s="200"/>
      <c r="H15" s="200"/>
      <c r="I15" s="430"/>
      <c r="J15" s="431"/>
      <c r="K15" s="432"/>
      <c r="L15" s="435"/>
    </row>
    <row r="16" spans="1:12" ht="15" customHeight="1" x14ac:dyDescent="0.15">
      <c r="A16" s="279"/>
      <c r="B16" s="288" t="s">
        <v>107</v>
      </c>
      <c r="C16" s="200"/>
      <c r="D16" s="200"/>
      <c r="E16" s="200"/>
      <c r="F16" s="200"/>
      <c r="G16" s="200"/>
      <c r="H16" s="200"/>
      <c r="I16" s="430"/>
      <c r="J16" s="431"/>
      <c r="K16" s="432"/>
      <c r="L16" s="435"/>
    </row>
    <row r="17" spans="1:12" ht="15" customHeight="1" thickBot="1" x14ac:dyDescent="0.2">
      <c r="A17" s="279"/>
      <c r="B17" s="288" t="s">
        <v>108</v>
      </c>
      <c r="C17" s="200"/>
      <c r="D17" s="200"/>
      <c r="E17" s="200"/>
      <c r="F17" s="200"/>
      <c r="G17" s="200"/>
      <c r="H17" s="200"/>
      <c r="I17" s="433"/>
      <c r="J17" s="431"/>
      <c r="K17" s="434"/>
      <c r="L17" s="435"/>
    </row>
    <row r="18" spans="1:12" ht="30" customHeight="1" thickTop="1" thickBot="1" x14ac:dyDescent="0.2">
      <c r="A18" s="279"/>
      <c r="B18" s="502" t="s">
        <v>229</v>
      </c>
      <c r="C18" s="502"/>
      <c r="D18" s="502"/>
      <c r="E18" s="502"/>
      <c r="F18" s="502"/>
      <c r="G18" s="502"/>
      <c r="H18" s="502"/>
      <c r="I18" s="516" t="s">
        <v>110</v>
      </c>
      <c r="J18" s="510"/>
      <c r="K18" s="394"/>
      <c r="L18" s="400"/>
    </row>
    <row r="19" spans="1:12" ht="24" customHeight="1" thickTop="1" x14ac:dyDescent="0.1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98"/>
    </row>
    <row r="20" spans="1:12" ht="30" customHeight="1" x14ac:dyDescent="0.15">
      <c r="A20" s="279">
        <f>A3+1</f>
        <v>2</v>
      </c>
      <c r="B20" s="294" t="s">
        <v>88</v>
      </c>
      <c r="C20" s="616"/>
      <c r="D20" s="616"/>
      <c r="E20" s="283" t="s">
        <v>89</v>
      </c>
      <c r="F20" s="284"/>
      <c r="G20" s="503"/>
      <c r="H20" s="504"/>
      <c r="I20" s="285" t="s">
        <v>123</v>
      </c>
      <c r="J20" s="512"/>
      <c r="K20" s="513"/>
      <c r="L20" s="298"/>
    </row>
    <row r="21" spans="1:12" ht="15" customHeight="1" x14ac:dyDescent="0.15">
      <c r="A21" s="279"/>
      <c r="B21" s="505" t="s">
        <v>109</v>
      </c>
      <c r="C21" s="507" t="s">
        <v>144</v>
      </c>
      <c r="D21" s="508"/>
      <c r="E21" s="508"/>
      <c r="F21" s="508"/>
      <c r="G21" s="508"/>
      <c r="H21" s="509"/>
      <c r="I21" s="505" t="s">
        <v>90</v>
      </c>
      <c r="J21" s="505" t="s">
        <v>91</v>
      </c>
      <c r="K21" s="515" t="s">
        <v>111</v>
      </c>
      <c r="L21" s="518" t="s">
        <v>143</v>
      </c>
    </row>
    <row r="22" spans="1:12" ht="22.5" x14ac:dyDescent="0.15">
      <c r="A22" s="279"/>
      <c r="B22" s="506"/>
      <c r="C22" s="359" t="s">
        <v>92</v>
      </c>
      <c r="D22" s="287" t="s">
        <v>93</v>
      </c>
      <c r="E22" s="359" t="s">
        <v>94</v>
      </c>
      <c r="F22" s="359" t="s">
        <v>95</v>
      </c>
      <c r="G22" s="359" t="s">
        <v>133</v>
      </c>
      <c r="H22" s="359" t="s">
        <v>96</v>
      </c>
      <c r="I22" s="514"/>
      <c r="J22" s="514"/>
      <c r="K22" s="505"/>
      <c r="L22" s="529"/>
    </row>
    <row r="23" spans="1:12" ht="15" customHeight="1" x14ac:dyDescent="0.15">
      <c r="A23" s="279"/>
      <c r="B23" s="288" t="s">
        <v>97</v>
      </c>
      <c r="C23" s="200"/>
      <c r="D23" s="200"/>
      <c r="E23" s="200"/>
      <c r="F23" s="200"/>
      <c r="G23" s="200"/>
      <c r="H23" s="200"/>
      <c r="I23" s="430"/>
      <c r="J23" s="431"/>
      <c r="K23" s="432"/>
      <c r="L23" s="435"/>
    </row>
    <row r="24" spans="1:12" ht="15" customHeight="1" x14ac:dyDescent="0.15">
      <c r="A24" s="279"/>
      <c r="B24" s="288" t="s">
        <v>98</v>
      </c>
      <c r="C24" s="200"/>
      <c r="D24" s="200"/>
      <c r="E24" s="200"/>
      <c r="F24" s="200"/>
      <c r="G24" s="200"/>
      <c r="H24" s="200"/>
      <c r="I24" s="430"/>
      <c r="J24" s="431"/>
      <c r="K24" s="432"/>
      <c r="L24" s="435"/>
    </row>
    <row r="25" spans="1:12" ht="15" customHeight="1" x14ac:dyDescent="0.15">
      <c r="A25" s="279"/>
      <c r="B25" s="288" t="s">
        <v>99</v>
      </c>
      <c r="C25" s="200"/>
      <c r="D25" s="200"/>
      <c r="E25" s="200"/>
      <c r="F25" s="200"/>
      <c r="G25" s="200"/>
      <c r="H25" s="200"/>
      <c r="I25" s="430"/>
      <c r="J25" s="431"/>
      <c r="K25" s="432"/>
      <c r="L25" s="435"/>
    </row>
    <row r="26" spans="1:12" ht="15" customHeight="1" x14ac:dyDescent="0.15">
      <c r="A26" s="279"/>
      <c r="B26" s="288" t="s">
        <v>100</v>
      </c>
      <c r="C26" s="200"/>
      <c r="D26" s="200"/>
      <c r="E26" s="200"/>
      <c r="F26" s="200"/>
      <c r="G26" s="200"/>
      <c r="H26" s="200"/>
      <c r="I26" s="430"/>
      <c r="J26" s="431"/>
      <c r="K26" s="432"/>
      <c r="L26" s="435"/>
    </row>
    <row r="27" spans="1:12" ht="15" customHeight="1" x14ac:dyDescent="0.15">
      <c r="A27" s="279"/>
      <c r="B27" s="288" t="s">
        <v>101</v>
      </c>
      <c r="C27" s="200"/>
      <c r="D27" s="200"/>
      <c r="E27" s="200"/>
      <c r="F27" s="200"/>
      <c r="G27" s="200"/>
      <c r="H27" s="200"/>
      <c r="I27" s="430"/>
      <c r="J27" s="431"/>
      <c r="K27" s="432"/>
      <c r="L27" s="435"/>
    </row>
    <row r="28" spans="1:12" ht="15" customHeight="1" x14ac:dyDescent="0.15">
      <c r="A28" s="279"/>
      <c r="B28" s="288" t="s">
        <v>102</v>
      </c>
      <c r="C28" s="200"/>
      <c r="D28" s="200"/>
      <c r="E28" s="200"/>
      <c r="F28" s="200"/>
      <c r="G28" s="200"/>
      <c r="H28" s="200"/>
      <c r="I28" s="430"/>
      <c r="J28" s="431"/>
      <c r="K28" s="432"/>
      <c r="L28" s="435"/>
    </row>
    <row r="29" spans="1:12" ht="15" customHeight="1" x14ac:dyDescent="0.15">
      <c r="A29" s="279"/>
      <c r="B29" s="288" t="s">
        <v>103</v>
      </c>
      <c r="C29" s="200"/>
      <c r="D29" s="200"/>
      <c r="E29" s="200"/>
      <c r="F29" s="200"/>
      <c r="G29" s="200"/>
      <c r="H29" s="200"/>
      <c r="I29" s="430"/>
      <c r="J29" s="431"/>
      <c r="K29" s="432"/>
      <c r="L29" s="435"/>
    </row>
    <row r="30" spans="1:12" ht="15" customHeight="1" x14ac:dyDescent="0.15">
      <c r="A30" s="279"/>
      <c r="B30" s="288" t="s">
        <v>104</v>
      </c>
      <c r="C30" s="200"/>
      <c r="D30" s="200"/>
      <c r="E30" s="200"/>
      <c r="F30" s="200"/>
      <c r="G30" s="200"/>
      <c r="H30" s="200"/>
      <c r="I30" s="430"/>
      <c r="J30" s="431"/>
      <c r="K30" s="432"/>
      <c r="L30" s="435"/>
    </row>
    <row r="31" spans="1:12" ht="15" customHeight="1" x14ac:dyDescent="0.15">
      <c r="A31" s="279"/>
      <c r="B31" s="288" t="s">
        <v>105</v>
      </c>
      <c r="C31" s="200"/>
      <c r="D31" s="200"/>
      <c r="E31" s="200"/>
      <c r="F31" s="200"/>
      <c r="G31" s="200"/>
      <c r="H31" s="200"/>
      <c r="I31" s="430"/>
      <c r="J31" s="431"/>
      <c r="K31" s="432"/>
      <c r="L31" s="435"/>
    </row>
    <row r="32" spans="1:12" ht="15" customHeight="1" x14ac:dyDescent="0.15">
      <c r="A32" s="279"/>
      <c r="B32" s="288" t="s">
        <v>106</v>
      </c>
      <c r="C32" s="200"/>
      <c r="D32" s="200"/>
      <c r="E32" s="200"/>
      <c r="F32" s="200"/>
      <c r="G32" s="200"/>
      <c r="H32" s="200"/>
      <c r="I32" s="430"/>
      <c r="J32" s="431"/>
      <c r="K32" s="432"/>
      <c r="L32" s="435"/>
    </row>
    <row r="33" spans="1:12" ht="15" customHeight="1" x14ac:dyDescent="0.15">
      <c r="A33" s="279"/>
      <c r="B33" s="288" t="s">
        <v>107</v>
      </c>
      <c r="C33" s="200"/>
      <c r="D33" s="200"/>
      <c r="E33" s="200"/>
      <c r="F33" s="200"/>
      <c r="G33" s="200"/>
      <c r="H33" s="200"/>
      <c r="I33" s="430"/>
      <c r="J33" s="431"/>
      <c r="K33" s="432"/>
      <c r="L33" s="435"/>
    </row>
    <row r="34" spans="1:12" ht="15" customHeight="1" thickBot="1" x14ac:dyDescent="0.2">
      <c r="A34" s="279"/>
      <c r="B34" s="288" t="s">
        <v>108</v>
      </c>
      <c r="C34" s="200"/>
      <c r="D34" s="200"/>
      <c r="E34" s="200"/>
      <c r="F34" s="200"/>
      <c r="G34" s="200"/>
      <c r="H34" s="200"/>
      <c r="I34" s="433"/>
      <c r="J34" s="431"/>
      <c r="K34" s="434"/>
      <c r="L34" s="435"/>
    </row>
    <row r="35" spans="1:12" ht="30" customHeight="1" thickTop="1" thickBot="1" x14ac:dyDescent="0.2">
      <c r="A35" s="279"/>
      <c r="B35" s="502" t="s">
        <v>229</v>
      </c>
      <c r="C35" s="502"/>
      <c r="D35" s="502"/>
      <c r="E35" s="502"/>
      <c r="F35" s="502"/>
      <c r="G35" s="502"/>
      <c r="H35" s="502"/>
      <c r="I35" s="516" t="s">
        <v>110</v>
      </c>
      <c r="J35" s="510"/>
      <c r="K35" s="394"/>
      <c r="L35" s="400"/>
    </row>
    <row r="36" spans="1:12" ht="24" customHeight="1" thickTop="1" x14ac:dyDescent="0.15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98"/>
    </row>
    <row r="37" spans="1:12" ht="30" customHeight="1" x14ac:dyDescent="0.15">
      <c r="A37" s="279">
        <f>A20+1</f>
        <v>3</v>
      </c>
      <c r="B37" s="294" t="s">
        <v>88</v>
      </c>
      <c r="C37" s="616"/>
      <c r="D37" s="616"/>
      <c r="E37" s="283" t="s">
        <v>89</v>
      </c>
      <c r="F37" s="284"/>
      <c r="G37" s="503"/>
      <c r="H37" s="504"/>
      <c r="I37" s="285" t="s">
        <v>123</v>
      </c>
      <c r="J37" s="512"/>
      <c r="K37" s="513"/>
      <c r="L37" s="298"/>
    </row>
    <row r="38" spans="1:12" ht="15" customHeight="1" x14ac:dyDescent="0.15">
      <c r="A38" s="279"/>
      <c r="B38" s="505" t="s">
        <v>109</v>
      </c>
      <c r="C38" s="507" t="s">
        <v>144</v>
      </c>
      <c r="D38" s="508"/>
      <c r="E38" s="508"/>
      <c r="F38" s="508"/>
      <c r="G38" s="508"/>
      <c r="H38" s="509"/>
      <c r="I38" s="505" t="s">
        <v>90</v>
      </c>
      <c r="J38" s="505" t="s">
        <v>91</v>
      </c>
      <c r="K38" s="515" t="s">
        <v>111</v>
      </c>
      <c r="L38" s="518" t="s">
        <v>143</v>
      </c>
    </row>
    <row r="39" spans="1:12" ht="22.5" x14ac:dyDescent="0.15">
      <c r="A39" s="279"/>
      <c r="B39" s="506"/>
      <c r="C39" s="359" t="s">
        <v>92</v>
      </c>
      <c r="D39" s="287" t="s">
        <v>93</v>
      </c>
      <c r="E39" s="359" t="s">
        <v>94</v>
      </c>
      <c r="F39" s="359" t="s">
        <v>95</v>
      </c>
      <c r="G39" s="359" t="s">
        <v>133</v>
      </c>
      <c r="H39" s="359" t="s">
        <v>96</v>
      </c>
      <c r="I39" s="514"/>
      <c r="J39" s="514"/>
      <c r="K39" s="505"/>
      <c r="L39" s="529"/>
    </row>
    <row r="40" spans="1:12" ht="15" customHeight="1" x14ac:dyDescent="0.15">
      <c r="A40" s="279"/>
      <c r="B40" s="288" t="s">
        <v>97</v>
      </c>
      <c r="C40" s="200"/>
      <c r="D40" s="200"/>
      <c r="E40" s="200"/>
      <c r="F40" s="200"/>
      <c r="G40" s="200"/>
      <c r="H40" s="200"/>
      <c r="I40" s="430"/>
      <c r="J40" s="431"/>
      <c r="K40" s="432"/>
      <c r="L40" s="435"/>
    </row>
    <row r="41" spans="1:12" ht="15" customHeight="1" x14ac:dyDescent="0.15">
      <c r="A41" s="279"/>
      <c r="B41" s="288" t="s">
        <v>98</v>
      </c>
      <c r="C41" s="200"/>
      <c r="D41" s="200"/>
      <c r="E41" s="200"/>
      <c r="F41" s="200"/>
      <c r="G41" s="200"/>
      <c r="H41" s="200"/>
      <c r="I41" s="430"/>
      <c r="J41" s="431"/>
      <c r="K41" s="432"/>
      <c r="L41" s="435"/>
    </row>
    <row r="42" spans="1:12" ht="15" customHeight="1" x14ac:dyDescent="0.15">
      <c r="A42" s="279"/>
      <c r="B42" s="288" t="s">
        <v>99</v>
      </c>
      <c r="C42" s="200"/>
      <c r="D42" s="200"/>
      <c r="E42" s="200"/>
      <c r="F42" s="200"/>
      <c r="G42" s="200"/>
      <c r="H42" s="200"/>
      <c r="I42" s="430"/>
      <c r="J42" s="431"/>
      <c r="K42" s="432"/>
      <c r="L42" s="435"/>
    </row>
    <row r="43" spans="1:12" ht="15" customHeight="1" x14ac:dyDescent="0.15">
      <c r="A43" s="279"/>
      <c r="B43" s="288" t="s">
        <v>100</v>
      </c>
      <c r="C43" s="200"/>
      <c r="D43" s="200"/>
      <c r="E43" s="200"/>
      <c r="F43" s="200"/>
      <c r="G43" s="200"/>
      <c r="H43" s="200"/>
      <c r="I43" s="430"/>
      <c r="J43" s="431"/>
      <c r="K43" s="432"/>
      <c r="L43" s="435"/>
    </row>
    <row r="44" spans="1:12" ht="15" customHeight="1" x14ac:dyDescent="0.15">
      <c r="A44" s="279"/>
      <c r="B44" s="288" t="s">
        <v>101</v>
      </c>
      <c r="C44" s="200"/>
      <c r="D44" s="200"/>
      <c r="E44" s="200"/>
      <c r="F44" s="200"/>
      <c r="G44" s="200"/>
      <c r="H44" s="200"/>
      <c r="I44" s="430"/>
      <c r="J44" s="431"/>
      <c r="K44" s="432"/>
      <c r="L44" s="435"/>
    </row>
    <row r="45" spans="1:12" ht="15" customHeight="1" x14ac:dyDescent="0.15">
      <c r="A45" s="279"/>
      <c r="B45" s="288" t="s">
        <v>102</v>
      </c>
      <c r="C45" s="200"/>
      <c r="D45" s="200"/>
      <c r="E45" s="200"/>
      <c r="F45" s="200"/>
      <c r="G45" s="200"/>
      <c r="H45" s="200"/>
      <c r="I45" s="430"/>
      <c r="J45" s="431"/>
      <c r="K45" s="432"/>
      <c r="L45" s="435"/>
    </row>
    <row r="46" spans="1:12" ht="15" customHeight="1" x14ac:dyDescent="0.15">
      <c r="A46" s="279"/>
      <c r="B46" s="288" t="s">
        <v>103</v>
      </c>
      <c r="C46" s="200"/>
      <c r="D46" s="200"/>
      <c r="E46" s="200"/>
      <c r="F46" s="200"/>
      <c r="G46" s="200"/>
      <c r="H46" s="200"/>
      <c r="I46" s="430"/>
      <c r="J46" s="431"/>
      <c r="K46" s="432"/>
      <c r="L46" s="435"/>
    </row>
    <row r="47" spans="1:12" ht="15" customHeight="1" x14ac:dyDescent="0.15">
      <c r="A47" s="279"/>
      <c r="B47" s="288" t="s">
        <v>104</v>
      </c>
      <c r="C47" s="200"/>
      <c r="D47" s="200"/>
      <c r="E47" s="200"/>
      <c r="F47" s="200"/>
      <c r="G47" s="200"/>
      <c r="H47" s="200"/>
      <c r="I47" s="430"/>
      <c r="J47" s="431"/>
      <c r="K47" s="432"/>
      <c r="L47" s="435"/>
    </row>
    <row r="48" spans="1:12" ht="15" customHeight="1" x14ac:dyDescent="0.15">
      <c r="A48" s="279"/>
      <c r="B48" s="288" t="s">
        <v>105</v>
      </c>
      <c r="C48" s="200"/>
      <c r="D48" s="200"/>
      <c r="E48" s="200"/>
      <c r="F48" s="200"/>
      <c r="G48" s="200"/>
      <c r="H48" s="200"/>
      <c r="I48" s="430"/>
      <c r="J48" s="431"/>
      <c r="K48" s="432"/>
      <c r="L48" s="435"/>
    </row>
    <row r="49" spans="1:12" ht="15" customHeight="1" x14ac:dyDescent="0.15">
      <c r="A49" s="279"/>
      <c r="B49" s="288" t="s">
        <v>106</v>
      </c>
      <c r="C49" s="200"/>
      <c r="D49" s="200"/>
      <c r="E49" s="200"/>
      <c r="F49" s="200"/>
      <c r="G49" s="200"/>
      <c r="H49" s="200"/>
      <c r="I49" s="430"/>
      <c r="J49" s="431"/>
      <c r="K49" s="432"/>
      <c r="L49" s="435"/>
    </row>
    <row r="50" spans="1:12" ht="15" customHeight="1" x14ac:dyDescent="0.15">
      <c r="A50" s="279"/>
      <c r="B50" s="288" t="s">
        <v>107</v>
      </c>
      <c r="C50" s="200"/>
      <c r="D50" s="200"/>
      <c r="E50" s="200"/>
      <c r="F50" s="200"/>
      <c r="G50" s="200"/>
      <c r="H50" s="200"/>
      <c r="I50" s="430"/>
      <c r="J50" s="431"/>
      <c r="K50" s="432"/>
      <c r="L50" s="435"/>
    </row>
    <row r="51" spans="1:12" ht="15" customHeight="1" thickBot="1" x14ac:dyDescent="0.2">
      <c r="A51" s="279"/>
      <c r="B51" s="288" t="s">
        <v>108</v>
      </c>
      <c r="C51" s="200"/>
      <c r="D51" s="200"/>
      <c r="E51" s="200"/>
      <c r="F51" s="200"/>
      <c r="G51" s="200"/>
      <c r="H51" s="200"/>
      <c r="I51" s="433"/>
      <c r="J51" s="431"/>
      <c r="K51" s="434"/>
      <c r="L51" s="435"/>
    </row>
    <row r="52" spans="1:12" ht="30" customHeight="1" thickTop="1" thickBot="1" x14ac:dyDescent="0.2">
      <c r="A52" s="279"/>
      <c r="B52" s="502" t="s">
        <v>229</v>
      </c>
      <c r="C52" s="502"/>
      <c r="D52" s="502"/>
      <c r="E52" s="502"/>
      <c r="F52" s="502"/>
      <c r="G52" s="502"/>
      <c r="H52" s="502"/>
      <c r="I52" s="516" t="s">
        <v>110</v>
      </c>
      <c r="J52" s="510"/>
      <c r="K52" s="394"/>
      <c r="L52" s="400"/>
    </row>
    <row r="53" spans="1:12" ht="15" customHeight="1" thickTop="1" x14ac:dyDescent="0.15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98"/>
    </row>
    <row r="54" spans="1:12" ht="30" customHeight="1" x14ac:dyDescent="0.15">
      <c r="A54" s="279">
        <f>A37+1</f>
        <v>4</v>
      </c>
      <c r="B54" s="294" t="s">
        <v>88</v>
      </c>
      <c r="C54" s="616"/>
      <c r="D54" s="616"/>
      <c r="E54" s="283" t="s">
        <v>89</v>
      </c>
      <c r="F54" s="284"/>
      <c r="G54" s="503"/>
      <c r="H54" s="504"/>
      <c r="I54" s="285" t="s">
        <v>123</v>
      </c>
      <c r="J54" s="512"/>
      <c r="K54" s="513"/>
      <c r="L54" s="298"/>
    </row>
    <row r="55" spans="1:12" ht="15" customHeight="1" x14ac:dyDescent="0.15">
      <c r="A55" s="279"/>
      <c r="B55" s="505" t="s">
        <v>109</v>
      </c>
      <c r="C55" s="507" t="s">
        <v>144</v>
      </c>
      <c r="D55" s="508"/>
      <c r="E55" s="508"/>
      <c r="F55" s="508"/>
      <c r="G55" s="508"/>
      <c r="H55" s="509"/>
      <c r="I55" s="505" t="s">
        <v>90</v>
      </c>
      <c r="J55" s="505" t="s">
        <v>91</v>
      </c>
      <c r="K55" s="515" t="s">
        <v>111</v>
      </c>
      <c r="L55" s="518" t="s">
        <v>143</v>
      </c>
    </row>
    <row r="56" spans="1:12" ht="22.5" x14ac:dyDescent="0.15">
      <c r="A56" s="279"/>
      <c r="B56" s="506"/>
      <c r="C56" s="359" t="s">
        <v>92</v>
      </c>
      <c r="D56" s="287" t="s">
        <v>93</v>
      </c>
      <c r="E56" s="359" t="s">
        <v>94</v>
      </c>
      <c r="F56" s="359" t="s">
        <v>95</v>
      </c>
      <c r="G56" s="359" t="s">
        <v>133</v>
      </c>
      <c r="H56" s="359" t="s">
        <v>96</v>
      </c>
      <c r="I56" s="514"/>
      <c r="J56" s="514"/>
      <c r="K56" s="505"/>
      <c r="L56" s="529"/>
    </row>
    <row r="57" spans="1:12" ht="15" customHeight="1" x14ac:dyDescent="0.15">
      <c r="A57" s="279"/>
      <c r="B57" s="288" t="s">
        <v>97</v>
      </c>
      <c r="C57" s="200"/>
      <c r="D57" s="200"/>
      <c r="E57" s="200"/>
      <c r="F57" s="200"/>
      <c r="G57" s="200"/>
      <c r="H57" s="200"/>
      <c r="I57" s="430"/>
      <c r="J57" s="431"/>
      <c r="K57" s="432"/>
      <c r="L57" s="435"/>
    </row>
    <row r="58" spans="1:12" ht="15" customHeight="1" x14ac:dyDescent="0.15">
      <c r="A58" s="279"/>
      <c r="B58" s="288" t="s">
        <v>98</v>
      </c>
      <c r="C58" s="200"/>
      <c r="D58" s="200"/>
      <c r="E58" s="200"/>
      <c r="F58" s="200"/>
      <c r="G58" s="200"/>
      <c r="H58" s="200"/>
      <c r="I58" s="430"/>
      <c r="J58" s="431"/>
      <c r="K58" s="432"/>
      <c r="L58" s="435"/>
    </row>
    <row r="59" spans="1:12" ht="15" customHeight="1" x14ac:dyDescent="0.15">
      <c r="A59" s="279"/>
      <c r="B59" s="288" t="s">
        <v>99</v>
      </c>
      <c r="C59" s="200"/>
      <c r="D59" s="200"/>
      <c r="E59" s="200"/>
      <c r="F59" s="200"/>
      <c r="G59" s="200"/>
      <c r="H59" s="200"/>
      <c r="I59" s="430"/>
      <c r="J59" s="431"/>
      <c r="K59" s="432"/>
      <c r="L59" s="435"/>
    </row>
    <row r="60" spans="1:12" ht="15" customHeight="1" x14ac:dyDescent="0.15">
      <c r="A60" s="279"/>
      <c r="B60" s="288" t="s">
        <v>100</v>
      </c>
      <c r="C60" s="200"/>
      <c r="D60" s="200"/>
      <c r="E60" s="200"/>
      <c r="F60" s="200"/>
      <c r="G60" s="200"/>
      <c r="H60" s="200"/>
      <c r="I60" s="430"/>
      <c r="J60" s="431"/>
      <c r="K60" s="432"/>
      <c r="L60" s="435"/>
    </row>
    <row r="61" spans="1:12" ht="15" customHeight="1" x14ac:dyDescent="0.15">
      <c r="A61" s="279"/>
      <c r="B61" s="288" t="s">
        <v>101</v>
      </c>
      <c r="C61" s="200"/>
      <c r="D61" s="200"/>
      <c r="E61" s="200"/>
      <c r="F61" s="200"/>
      <c r="G61" s="200"/>
      <c r="H61" s="200"/>
      <c r="I61" s="430"/>
      <c r="J61" s="431"/>
      <c r="K61" s="432"/>
      <c r="L61" s="435"/>
    </row>
    <row r="62" spans="1:12" ht="15" customHeight="1" x14ac:dyDescent="0.15">
      <c r="A62" s="279"/>
      <c r="B62" s="288" t="s">
        <v>102</v>
      </c>
      <c r="C62" s="200"/>
      <c r="D62" s="200"/>
      <c r="E62" s="200"/>
      <c r="F62" s="200"/>
      <c r="G62" s="200"/>
      <c r="H62" s="200"/>
      <c r="I62" s="430"/>
      <c r="J62" s="431"/>
      <c r="K62" s="432"/>
      <c r="L62" s="435"/>
    </row>
    <row r="63" spans="1:12" ht="15" customHeight="1" x14ac:dyDescent="0.15">
      <c r="A63" s="279"/>
      <c r="B63" s="288" t="s">
        <v>103</v>
      </c>
      <c r="C63" s="200"/>
      <c r="D63" s="200"/>
      <c r="E63" s="200"/>
      <c r="F63" s="200"/>
      <c r="G63" s="200"/>
      <c r="H63" s="200"/>
      <c r="I63" s="430"/>
      <c r="J63" s="431"/>
      <c r="K63" s="432"/>
      <c r="L63" s="435"/>
    </row>
    <row r="64" spans="1:12" ht="15" customHeight="1" x14ac:dyDescent="0.15">
      <c r="A64" s="279"/>
      <c r="B64" s="288" t="s">
        <v>104</v>
      </c>
      <c r="C64" s="200"/>
      <c r="D64" s="200"/>
      <c r="E64" s="200"/>
      <c r="F64" s="200"/>
      <c r="G64" s="200"/>
      <c r="H64" s="200"/>
      <c r="I64" s="430"/>
      <c r="J64" s="431"/>
      <c r="K64" s="432"/>
      <c r="L64" s="435"/>
    </row>
    <row r="65" spans="1:12" ht="15" customHeight="1" x14ac:dyDescent="0.15">
      <c r="A65" s="279"/>
      <c r="B65" s="288" t="s">
        <v>105</v>
      </c>
      <c r="C65" s="200"/>
      <c r="D65" s="200"/>
      <c r="E65" s="200"/>
      <c r="F65" s="200"/>
      <c r="G65" s="200"/>
      <c r="H65" s="200"/>
      <c r="I65" s="430"/>
      <c r="J65" s="431"/>
      <c r="K65" s="432"/>
      <c r="L65" s="435"/>
    </row>
    <row r="66" spans="1:12" ht="15" customHeight="1" x14ac:dyDescent="0.15">
      <c r="A66" s="279"/>
      <c r="B66" s="288" t="s">
        <v>106</v>
      </c>
      <c r="C66" s="200"/>
      <c r="D66" s="200"/>
      <c r="E66" s="200"/>
      <c r="F66" s="200"/>
      <c r="G66" s="200"/>
      <c r="H66" s="200"/>
      <c r="I66" s="430"/>
      <c r="J66" s="431"/>
      <c r="K66" s="432"/>
      <c r="L66" s="435"/>
    </row>
    <row r="67" spans="1:12" ht="15" customHeight="1" x14ac:dyDescent="0.15">
      <c r="A67" s="279"/>
      <c r="B67" s="288" t="s">
        <v>107</v>
      </c>
      <c r="C67" s="200"/>
      <c r="D67" s="200"/>
      <c r="E67" s="200"/>
      <c r="F67" s="200"/>
      <c r="G67" s="200"/>
      <c r="H67" s="200"/>
      <c r="I67" s="430"/>
      <c r="J67" s="431"/>
      <c r="K67" s="432"/>
      <c r="L67" s="435"/>
    </row>
    <row r="68" spans="1:12" ht="15" customHeight="1" thickBot="1" x14ac:dyDescent="0.2">
      <c r="A68" s="279"/>
      <c r="B68" s="288" t="s">
        <v>108</v>
      </c>
      <c r="C68" s="200"/>
      <c r="D68" s="200"/>
      <c r="E68" s="200"/>
      <c r="F68" s="200"/>
      <c r="G68" s="200"/>
      <c r="H68" s="200"/>
      <c r="I68" s="433"/>
      <c r="J68" s="431"/>
      <c r="K68" s="434"/>
      <c r="L68" s="435"/>
    </row>
    <row r="69" spans="1:12" ht="30" customHeight="1" thickTop="1" thickBot="1" x14ac:dyDescent="0.2">
      <c r="A69" s="279"/>
      <c r="B69" s="502" t="s">
        <v>229</v>
      </c>
      <c r="C69" s="502"/>
      <c r="D69" s="502"/>
      <c r="E69" s="502"/>
      <c r="F69" s="502"/>
      <c r="G69" s="502"/>
      <c r="H69" s="502"/>
      <c r="I69" s="516" t="s">
        <v>110</v>
      </c>
      <c r="J69" s="510"/>
      <c r="K69" s="394"/>
      <c r="L69" s="400"/>
    </row>
    <row r="70" spans="1:12" ht="24" customHeight="1" thickTop="1" x14ac:dyDescent="0.15">
      <c r="A70" s="279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98"/>
    </row>
    <row r="71" spans="1:12" ht="30" customHeight="1" x14ac:dyDescent="0.15">
      <c r="A71" s="279">
        <f>A54+1</f>
        <v>5</v>
      </c>
      <c r="B71" s="294" t="s">
        <v>88</v>
      </c>
      <c r="C71" s="616"/>
      <c r="D71" s="616"/>
      <c r="E71" s="283" t="s">
        <v>89</v>
      </c>
      <c r="F71" s="284"/>
      <c r="G71" s="503"/>
      <c r="H71" s="504"/>
      <c r="I71" s="285" t="s">
        <v>123</v>
      </c>
      <c r="J71" s="512"/>
      <c r="K71" s="513"/>
      <c r="L71" s="298"/>
    </row>
    <row r="72" spans="1:12" ht="15" customHeight="1" x14ac:dyDescent="0.15">
      <c r="A72" s="279"/>
      <c r="B72" s="505" t="s">
        <v>109</v>
      </c>
      <c r="C72" s="507" t="s">
        <v>144</v>
      </c>
      <c r="D72" s="508"/>
      <c r="E72" s="508"/>
      <c r="F72" s="508"/>
      <c r="G72" s="508"/>
      <c r="H72" s="509"/>
      <c r="I72" s="505" t="s">
        <v>90</v>
      </c>
      <c r="J72" s="505" t="s">
        <v>91</v>
      </c>
      <c r="K72" s="515" t="s">
        <v>111</v>
      </c>
      <c r="L72" s="518" t="s">
        <v>143</v>
      </c>
    </row>
    <row r="73" spans="1:12" ht="22.5" x14ac:dyDescent="0.15">
      <c r="A73" s="279"/>
      <c r="B73" s="506"/>
      <c r="C73" s="359" t="s">
        <v>92</v>
      </c>
      <c r="D73" s="287" t="s">
        <v>93</v>
      </c>
      <c r="E73" s="359" t="s">
        <v>94</v>
      </c>
      <c r="F73" s="359" t="s">
        <v>95</v>
      </c>
      <c r="G73" s="359" t="s">
        <v>133</v>
      </c>
      <c r="H73" s="359" t="s">
        <v>96</v>
      </c>
      <c r="I73" s="514"/>
      <c r="J73" s="514"/>
      <c r="K73" s="505"/>
      <c r="L73" s="529"/>
    </row>
    <row r="74" spans="1:12" ht="15" customHeight="1" x14ac:dyDescent="0.15">
      <c r="A74" s="279"/>
      <c r="B74" s="288" t="s">
        <v>97</v>
      </c>
      <c r="C74" s="200"/>
      <c r="D74" s="200"/>
      <c r="E74" s="200"/>
      <c r="F74" s="200"/>
      <c r="G74" s="200"/>
      <c r="H74" s="200"/>
      <c r="I74" s="430"/>
      <c r="J74" s="431"/>
      <c r="K74" s="432"/>
      <c r="L74" s="435"/>
    </row>
    <row r="75" spans="1:12" ht="15" customHeight="1" x14ac:dyDescent="0.15">
      <c r="A75" s="279"/>
      <c r="B75" s="288" t="s">
        <v>98</v>
      </c>
      <c r="C75" s="200"/>
      <c r="D75" s="200"/>
      <c r="E75" s="200"/>
      <c r="F75" s="200"/>
      <c r="G75" s="200"/>
      <c r="H75" s="200"/>
      <c r="I75" s="430"/>
      <c r="J75" s="431"/>
      <c r="K75" s="432"/>
      <c r="L75" s="435"/>
    </row>
    <row r="76" spans="1:12" ht="15" customHeight="1" x14ac:dyDescent="0.15">
      <c r="A76" s="279"/>
      <c r="B76" s="288" t="s">
        <v>99</v>
      </c>
      <c r="C76" s="200"/>
      <c r="D76" s="200"/>
      <c r="E76" s="200"/>
      <c r="F76" s="200"/>
      <c r="G76" s="200"/>
      <c r="H76" s="200"/>
      <c r="I76" s="430"/>
      <c r="J76" s="431"/>
      <c r="K76" s="432"/>
      <c r="L76" s="435"/>
    </row>
    <row r="77" spans="1:12" ht="15" customHeight="1" x14ac:dyDescent="0.15">
      <c r="A77" s="279"/>
      <c r="B77" s="288" t="s">
        <v>100</v>
      </c>
      <c r="C77" s="200"/>
      <c r="D77" s="200"/>
      <c r="E77" s="200"/>
      <c r="F77" s="200"/>
      <c r="G77" s="200"/>
      <c r="H77" s="200"/>
      <c r="I77" s="430"/>
      <c r="J77" s="431"/>
      <c r="K77" s="432"/>
      <c r="L77" s="435"/>
    </row>
    <row r="78" spans="1:12" ht="15" customHeight="1" x14ac:dyDescent="0.15">
      <c r="A78" s="279"/>
      <c r="B78" s="288" t="s">
        <v>101</v>
      </c>
      <c r="C78" s="200"/>
      <c r="D78" s="200"/>
      <c r="E78" s="200"/>
      <c r="F78" s="200"/>
      <c r="G78" s="200"/>
      <c r="H78" s="200"/>
      <c r="I78" s="430"/>
      <c r="J78" s="431"/>
      <c r="K78" s="432"/>
      <c r="L78" s="435"/>
    </row>
    <row r="79" spans="1:12" ht="15" customHeight="1" x14ac:dyDescent="0.15">
      <c r="A79" s="279"/>
      <c r="B79" s="288" t="s">
        <v>102</v>
      </c>
      <c r="C79" s="200"/>
      <c r="D79" s="200"/>
      <c r="E79" s="200"/>
      <c r="F79" s="200"/>
      <c r="G79" s="200"/>
      <c r="H79" s="200"/>
      <c r="I79" s="430"/>
      <c r="J79" s="431"/>
      <c r="K79" s="432"/>
      <c r="L79" s="435"/>
    </row>
    <row r="80" spans="1:12" ht="15" customHeight="1" x14ac:dyDescent="0.15">
      <c r="A80" s="279"/>
      <c r="B80" s="288" t="s">
        <v>103</v>
      </c>
      <c r="C80" s="200"/>
      <c r="D80" s="200"/>
      <c r="E80" s="200"/>
      <c r="F80" s="200"/>
      <c r="G80" s="200"/>
      <c r="H80" s="200"/>
      <c r="I80" s="430"/>
      <c r="J80" s="431"/>
      <c r="K80" s="432"/>
      <c r="L80" s="435"/>
    </row>
    <row r="81" spans="1:12" ht="15" customHeight="1" x14ac:dyDescent="0.15">
      <c r="A81" s="279"/>
      <c r="B81" s="288" t="s">
        <v>104</v>
      </c>
      <c r="C81" s="200"/>
      <c r="D81" s="200"/>
      <c r="E81" s="200"/>
      <c r="F81" s="200"/>
      <c r="G81" s="200"/>
      <c r="H81" s="200"/>
      <c r="I81" s="430"/>
      <c r="J81" s="431"/>
      <c r="K81" s="432"/>
      <c r="L81" s="435"/>
    </row>
    <row r="82" spans="1:12" ht="15" customHeight="1" x14ac:dyDescent="0.15">
      <c r="A82" s="279"/>
      <c r="B82" s="288" t="s">
        <v>105</v>
      </c>
      <c r="C82" s="200"/>
      <c r="D82" s="200"/>
      <c r="E82" s="200"/>
      <c r="F82" s="200"/>
      <c r="G82" s="200"/>
      <c r="H82" s="200"/>
      <c r="I82" s="430"/>
      <c r="J82" s="431"/>
      <c r="K82" s="432"/>
      <c r="L82" s="435"/>
    </row>
    <row r="83" spans="1:12" ht="15" customHeight="1" x14ac:dyDescent="0.15">
      <c r="A83" s="279"/>
      <c r="B83" s="288" t="s">
        <v>106</v>
      </c>
      <c r="C83" s="200"/>
      <c r="D83" s="200"/>
      <c r="E83" s="200"/>
      <c r="F83" s="200"/>
      <c r="G83" s="200"/>
      <c r="H83" s="200"/>
      <c r="I83" s="430"/>
      <c r="J83" s="431"/>
      <c r="K83" s="432"/>
      <c r="L83" s="435"/>
    </row>
    <row r="84" spans="1:12" ht="15" customHeight="1" x14ac:dyDescent="0.15">
      <c r="A84" s="279"/>
      <c r="B84" s="288" t="s">
        <v>107</v>
      </c>
      <c r="C84" s="200"/>
      <c r="D84" s="200"/>
      <c r="E84" s="200"/>
      <c r="F84" s="200"/>
      <c r="G84" s="200"/>
      <c r="H84" s="200"/>
      <c r="I84" s="430"/>
      <c r="J84" s="431"/>
      <c r="K84" s="432"/>
      <c r="L84" s="435"/>
    </row>
    <row r="85" spans="1:12" ht="15" customHeight="1" thickBot="1" x14ac:dyDescent="0.2">
      <c r="A85" s="279"/>
      <c r="B85" s="288" t="s">
        <v>108</v>
      </c>
      <c r="C85" s="200"/>
      <c r="D85" s="200"/>
      <c r="E85" s="200"/>
      <c r="F85" s="200"/>
      <c r="G85" s="200"/>
      <c r="H85" s="200"/>
      <c r="I85" s="433"/>
      <c r="J85" s="431"/>
      <c r="K85" s="434"/>
      <c r="L85" s="435"/>
    </row>
    <row r="86" spans="1:12" ht="30" customHeight="1" thickTop="1" thickBot="1" x14ac:dyDescent="0.2">
      <c r="A86" s="279"/>
      <c r="B86" s="502" t="s">
        <v>229</v>
      </c>
      <c r="C86" s="502"/>
      <c r="D86" s="502"/>
      <c r="E86" s="502"/>
      <c r="F86" s="502"/>
      <c r="G86" s="502"/>
      <c r="H86" s="502"/>
      <c r="I86" s="516" t="s">
        <v>110</v>
      </c>
      <c r="J86" s="510"/>
      <c r="K86" s="394"/>
      <c r="L86" s="400"/>
    </row>
    <row r="87" spans="1:12" ht="24" customHeight="1" thickTop="1" x14ac:dyDescent="0.15">
      <c r="A87" s="279"/>
      <c r="B87" s="279"/>
      <c r="C87" s="279"/>
      <c r="D87" s="279"/>
      <c r="E87" s="279"/>
      <c r="F87" s="279"/>
      <c r="G87" s="279"/>
      <c r="H87" s="279"/>
      <c r="I87" s="279"/>
      <c r="J87" s="279"/>
      <c r="K87" s="279"/>
      <c r="L87" s="298"/>
    </row>
    <row r="88" spans="1:12" ht="30" customHeight="1" x14ac:dyDescent="0.15">
      <c r="A88" s="279">
        <f>A71+1</f>
        <v>6</v>
      </c>
      <c r="B88" s="294" t="s">
        <v>88</v>
      </c>
      <c r="C88" s="616"/>
      <c r="D88" s="616"/>
      <c r="E88" s="283" t="s">
        <v>89</v>
      </c>
      <c r="F88" s="284"/>
      <c r="G88" s="503"/>
      <c r="H88" s="504"/>
      <c r="I88" s="285" t="s">
        <v>123</v>
      </c>
      <c r="J88" s="512"/>
      <c r="K88" s="513"/>
      <c r="L88" s="298"/>
    </row>
    <row r="89" spans="1:12" ht="15" customHeight="1" x14ac:dyDescent="0.15">
      <c r="A89" s="279"/>
      <c r="B89" s="505" t="s">
        <v>109</v>
      </c>
      <c r="C89" s="507" t="s">
        <v>144</v>
      </c>
      <c r="D89" s="508"/>
      <c r="E89" s="508"/>
      <c r="F89" s="508"/>
      <c r="G89" s="508"/>
      <c r="H89" s="509"/>
      <c r="I89" s="505" t="s">
        <v>90</v>
      </c>
      <c r="J89" s="505" t="s">
        <v>91</v>
      </c>
      <c r="K89" s="515" t="s">
        <v>111</v>
      </c>
      <c r="L89" s="518" t="s">
        <v>143</v>
      </c>
    </row>
    <row r="90" spans="1:12" ht="22.5" x14ac:dyDescent="0.15">
      <c r="A90" s="279"/>
      <c r="B90" s="506"/>
      <c r="C90" s="359" t="s">
        <v>92</v>
      </c>
      <c r="D90" s="287" t="s">
        <v>93</v>
      </c>
      <c r="E90" s="359" t="s">
        <v>94</v>
      </c>
      <c r="F90" s="359" t="s">
        <v>95</v>
      </c>
      <c r="G90" s="359" t="s">
        <v>133</v>
      </c>
      <c r="H90" s="359" t="s">
        <v>96</v>
      </c>
      <c r="I90" s="514"/>
      <c r="J90" s="514"/>
      <c r="K90" s="505"/>
      <c r="L90" s="529"/>
    </row>
    <row r="91" spans="1:12" ht="15" customHeight="1" x14ac:dyDescent="0.15">
      <c r="A91" s="279"/>
      <c r="B91" s="288" t="s">
        <v>97</v>
      </c>
      <c r="C91" s="200"/>
      <c r="D91" s="200"/>
      <c r="E91" s="200"/>
      <c r="F91" s="200"/>
      <c r="G91" s="200"/>
      <c r="H91" s="200"/>
      <c r="I91" s="430"/>
      <c r="J91" s="431"/>
      <c r="K91" s="432"/>
      <c r="L91" s="435"/>
    </row>
    <row r="92" spans="1:12" ht="15" customHeight="1" x14ac:dyDescent="0.15">
      <c r="A92" s="279"/>
      <c r="B92" s="288" t="s">
        <v>98</v>
      </c>
      <c r="C92" s="200"/>
      <c r="D92" s="200"/>
      <c r="E92" s="200"/>
      <c r="F92" s="200"/>
      <c r="G92" s="200"/>
      <c r="H92" s="200"/>
      <c r="I92" s="430"/>
      <c r="J92" s="431"/>
      <c r="K92" s="432"/>
      <c r="L92" s="435"/>
    </row>
    <row r="93" spans="1:12" ht="15" customHeight="1" x14ac:dyDescent="0.15">
      <c r="A93" s="279"/>
      <c r="B93" s="288" t="s">
        <v>99</v>
      </c>
      <c r="C93" s="200"/>
      <c r="D93" s="200"/>
      <c r="E93" s="200"/>
      <c r="F93" s="200"/>
      <c r="G93" s="200"/>
      <c r="H93" s="200"/>
      <c r="I93" s="430"/>
      <c r="J93" s="431"/>
      <c r="K93" s="432"/>
      <c r="L93" s="435"/>
    </row>
    <row r="94" spans="1:12" ht="15" customHeight="1" x14ac:dyDescent="0.15">
      <c r="A94" s="279"/>
      <c r="B94" s="288" t="s">
        <v>100</v>
      </c>
      <c r="C94" s="200"/>
      <c r="D94" s="200"/>
      <c r="E94" s="200"/>
      <c r="F94" s="200"/>
      <c r="G94" s="200"/>
      <c r="H94" s="200"/>
      <c r="I94" s="430"/>
      <c r="J94" s="431"/>
      <c r="K94" s="432"/>
      <c r="L94" s="435"/>
    </row>
    <row r="95" spans="1:12" ht="15" customHeight="1" x14ac:dyDescent="0.15">
      <c r="A95" s="279"/>
      <c r="B95" s="288" t="s">
        <v>101</v>
      </c>
      <c r="C95" s="200"/>
      <c r="D95" s="200"/>
      <c r="E95" s="200"/>
      <c r="F95" s="200"/>
      <c r="G95" s="200"/>
      <c r="H95" s="200"/>
      <c r="I95" s="430"/>
      <c r="J95" s="431"/>
      <c r="K95" s="432"/>
      <c r="L95" s="435"/>
    </row>
    <row r="96" spans="1:12" ht="15" customHeight="1" x14ac:dyDescent="0.15">
      <c r="A96" s="279"/>
      <c r="B96" s="288" t="s">
        <v>102</v>
      </c>
      <c r="C96" s="200"/>
      <c r="D96" s="200"/>
      <c r="E96" s="200"/>
      <c r="F96" s="200"/>
      <c r="G96" s="200"/>
      <c r="H96" s="200"/>
      <c r="I96" s="430"/>
      <c r="J96" s="431"/>
      <c r="K96" s="432"/>
      <c r="L96" s="435"/>
    </row>
    <row r="97" spans="1:12" ht="15" customHeight="1" x14ac:dyDescent="0.15">
      <c r="A97" s="279"/>
      <c r="B97" s="288" t="s">
        <v>103</v>
      </c>
      <c r="C97" s="200"/>
      <c r="D97" s="200"/>
      <c r="E97" s="200"/>
      <c r="F97" s="200"/>
      <c r="G97" s="200"/>
      <c r="H97" s="200"/>
      <c r="I97" s="430"/>
      <c r="J97" s="431"/>
      <c r="K97" s="432"/>
      <c r="L97" s="435"/>
    </row>
    <row r="98" spans="1:12" ht="15" customHeight="1" x14ac:dyDescent="0.15">
      <c r="A98" s="279"/>
      <c r="B98" s="288" t="s">
        <v>104</v>
      </c>
      <c r="C98" s="200"/>
      <c r="D98" s="200"/>
      <c r="E98" s="200"/>
      <c r="F98" s="200"/>
      <c r="G98" s="200"/>
      <c r="H98" s="200"/>
      <c r="I98" s="430"/>
      <c r="J98" s="431"/>
      <c r="K98" s="432"/>
      <c r="L98" s="435"/>
    </row>
    <row r="99" spans="1:12" ht="15" customHeight="1" x14ac:dyDescent="0.15">
      <c r="A99" s="279"/>
      <c r="B99" s="288" t="s">
        <v>105</v>
      </c>
      <c r="C99" s="200"/>
      <c r="D99" s="200"/>
      <c r="E99" s="200"/>
      <c r="F99" s="200"/>
      <c r="G99" s="200"/>
      <c r="H99" s="200"/>
      <c r="I99" s="430"/>
      <c r="J99" s="431"/>
      <c r="K99" s="432"/>
      <c r="L99" s="435"/>
    </row>
    <row r="100" spans="1:12" ht="15" customHeight="1" x14ac:dyDescent="0.15">
      <c r="A100" s="279"/>
      <c r="B100" s="288" t="s">
        <v>106</v>
      </c>
      <c r="C100" s="200"/>
      <c r="D100" s="200"/>
      <c r="E100" s="200"/>
      <c r="F100" s="200"/>
      <c r="G100" s="200"/>
      <c r="H100" s="200"/>
      <c r="I100" s="430"/>
      <c r="J100" s="431"/>
      <c r="K100" s="432"/>
      <c r="L100" s="435"/>
    </row>
    <row r="101" spans="1:12" ht="15" customHeight="1" x14ac:dyDescent="0.15">
      <c r="A101" s="279"/>
      <c r="B101" s="288" t="s">
        <v>107</v>
      </c>
      <c r="C101" s="200"/>
      <c r="D101" s="200"/>
      <c r="E101" s="200"/>
      <c r="F101" s="200"/>
      <c r="G101" s="200"/>
      <c r="H101" s="200"/>
      <c r="I101" s="430"/>
      <c r="J101" s="431"/>
      <c r="K101" s="432"/>
      <c r="L101" s="435"/>
    </row>
    <row r="102" spans="1:12" ht="15" customHeight="1" thickBot="1" x14ac:dyDescent="0.2">
      <c r="A102" s="279"/>
      <c r="B102" s="288" t="s">
        <v>108</v>
      </c>
      <c r="C102" s="200"/>
      <c r="D102" s="200"/>
      <c r="E102" s="200"/>
      <c r="F102" s="200"/>
      <c r="G102" s="200"/>
      <c r="H102" s="200"/>
      <c r="I102" s="433"/>
      <c r="J102" s="431"/>
      <c r="K102" s="434"/>
      <c r="L102" s="435"/>
    </row>
    <row r="103" spans="1:12" ht="30" customHeight="1" thickTop="1" thickBot="1" x14ac:dyDescent="0.2">
      <c r="A103" s="279"/>
      <c r="B103" s="502" t="s">
        <v>229</v>
      </c>
      <c r="C103" s="502"/>
      <c r="D103" s="502"/>
      <c r="E103" s="502"/>
      <c r="F103" s="502"/>
      <c r="G103" s="502"/>
      <c r="H103" s="502"/>
      <c r="I103" s="516" t="s">
        <v>110</v>
      </c>
      <c r="J103" s="510"/>
      <c r="K103" s="394"/>
      <c r="L103" s="400"/>
    </row>
    <row r="104" spans="1:12" ht="24" customHeight="1" thickTop="1" x14ac:dyDescent="0.15">
      <c r="A104" s="279"/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98"/>
    </row>
    <row r="105" spans="1:12" ht="30" customHeight="1" x14ac:dyDescent="0.15">
      <c r="A105" s="279">
        <f>A88+1</f>
        <v>7</v>
      </c>
      <c r="B105" s="294" t="s">
        <v>88</v>
      </c>
      <c r="C105" s="616"/>
      <c r="D105" s="616"/>
      <c r="E105" s="283" t="s">
        <v>89</v>
      </c>
      <c r="F105" s="284"/>
      <c r="G105" s="503"/>
      <c r="H105" s="504"/>
      <c r="I105" s="285" t="s">
        <v>123</v>
      </c>
      <c r="J105" s="512"/>
      <c r="K105" s="513"/>
      <c r="L105" s="298"/>
    </row>
    <row r="106" spans="1:12" ht="15" customHeight="1" x14ac:dyDescent="0.15">
      <c r="A106" s="279"/>
      <c r="B106" s="505" t="s">
        <v>109</v>
      </c>
      <c r="C106" s="507" t="s">
        <v>144</v>
      </c>
      <c r="D106" s="508"/>
      <c r="E106" s="508"/>
      <c r="F106" s="508"/>
      <c r="G106" s="508"/>
      <c r="H106" s="509"/>
      <c r="I106" s="505" t="s">
        <v>90</v>
      </c>
      <c r="J106" s="505" t="s">
        <v>91</v>
      </c>
      <c r="K106" s="515" t="s">
        <v>111</v>
      </c>
      <c r="L106" s="518" t="s">
        <v>143</v>
      </c>
    </row>
    <row r="107" spans="1:12" ht="22.5" x14ac:dyDescent="0.15">
      <c r="A107" s="279"/>
      <c r="B107" s="506"/>
      <c r="C107" s="359" t="s">
        <v>92</v>
      </c>
      <c r="D107" s="287" t="s">
        <v>93</v>
      </c>
      <c r="E107" s="359" t="s">
        <v>94</v>
      </c>
      <c r="F107" s="359" t="s">
        <v>95</v>
      </c>
      <c r="G107" s="359" t="s">
        <v>133</v>
      </c>
      <c r="H107" s="359" t="s">
        <v>96</v>
      </c>
      <c r="I107" s="514"/>
      <c r="J107" s="514"/>
      <c r="K107" s="505"/>
      <c r="L107" s="529"/>
    </row>
    <row r="108" spans="1:12" ht="15" customHeight="1" x14ac:dyDescent="0.15">
      <c r="A108" s="279"/>
      <c r="B108" s="288" t="s">
        <v>97</v>
      </c>
      <c r="C108" s="200"/>
      <c r="D108" s="200"/>
      <c r="E108" s="200"/>
      <c r="F108" s="200"/>
      <c r="G108" s="200"/>
      <c r="H108" s="200"/>
      <c r="I108" s="430"/>
      <c r="J108" s="431"/>
      <c r="K108" s="432"/>
      <c r="L108" s="435"/>
    </row>
    <row r="109" spans="1:12" ht="15" customHeight="1" x14ac:dyDescent="0.15">
      <c r="A109" s="279"/>
      <c r="B109" s="288" t="s">
        <v>98</v>
      </c>
      <c r="C109" s="200"/>
      <c r="D109" s="200"/>
      <c r="E109" s="200"/>
      <c r="F109" s="200"/>
      <c r="G109" s="200"/>
      <c r="H109" s="200"/>
      <c r="I109" s="430"/>
      <c r="J109" s="431"/>
      <c r="K109" s="432"/>
      <c r="L109" s="435"/>
    </row>
    <row r="110" spans="1:12" ht="15" customHeight="1" x14ac:dyDescent="0.15">
      <c r="A110" s="279"/>
      <c r="B110" s="288" t="s">
        <v>99</v>
      </c>
      <c r="C110" s="200"/>
      <c r="D110" s="200"/>
      <c r="E110" s="200"/>
      <c r="F110" s="200"/>
      <c r="G110" s="200"/>
      <c r="H110" s="200"/>
      <c r="I110" s="430"/>
      <c r="J110" s="431"/>
      <c r="K110" s="432"/>
      <c r="L110" s="435"/>
    </row>
    <row r="111" spans="1:12" ht="15" customHeight="1" x14ac:dyDescent="0.15">
      <c r="A111" s="279"/>
      <c r="B111" s="288" t="s">
        <v>100</v>
      </c>
      <c r="C111" s="200"/>
      <c r="D111" s="200"/>
      <c r="E111" s="200"/>
      <c r="F111" s="200"/>
      <c r="G111" s="200"/>
      <c r="H111" s="200"/>
      <c r="I111" s="430"/>
      <c r="J111" s="431"/>
      <c r="K111" s="432"/>
      <c r="L111" s="435"/>
    </row>
    <row r="112" spans="1:12" ht="15" customHeight="1" x14ac:dyDescent="0.15">
      <c r="A112" s="279"/>
      <c r="B112" s="288" t="s">
        <v>101</v>
      </c>
      <c r="C112" s="200"/>
      <c r="D112" s="200"/>
      <c r="E112" s="200"/>
      <c r="F112" s="200"/>
      <c r="G112" s="200"/>
      <c r="H112" s="200"/>
      <c r="I112" s="430"/>
      <c r="J112" s="431"/>
      <c r="K112" s="432"/>
      <c r="L112" s="435"/>
    </row>
    <row r="113" spans="1:12" ht="15" customHeight="1" x14ac:dyDescent="0.15">
      <c r="A113" s="279"/>
      <c r="B113" s="288" t="s">
        <v>102</v>
      </c>
      <c r="C113" s="200"/>
      <c r="D113" s="200"/>
      <c r="E113" s="200"/>
      <c r="F113" s="200"/>
      <c r="G113" s="200"/>
      <c r="H113" s="200"/>
      <c r="I113" s="430"/>
      <c r="J113" s="431"/>
      <c r="K113" s="432"/>
      <c r="L113" s="435"/>
    </row>
    <row r="114" spans="1:12" ht="15" customHeight="1" x14ac:dyDescent="0.15">
      <c r="A114" s="279"/>
      <c r="B114" s="288" t="s">
        <v>103</v>
      </c>
      <c r="C114" s="200"/>
      <c r="D114" s="200"/>
      <c r="E114" s="200"/>
      <c r="F114" s="200"/>
      <c r="G114" s="200"/>
      <c r="H114" s="200"/>
      <c r="I114" s="430"/>
      <c r="J114" s="431"/>
      <c r="K114" s="432"/>
      <c r="L114" s="435"/>
    </row>
    <row r="115" spans="1:12" ht="15" customHeight="1" x14ac:dyDescent="0.15">
      <c r="A115" s="279"/>
      <c r="B115" s="288" t="s">
        <v>104</v>
      </c>
      <c r="C115" s="200"/>
      <c r="D115" s="200"/>
      <c r="E115" s="200"/>
      <c r="F115" s="200"/>
      <c r="G115" s="200"/>
      <c r="H115" s="200"/>
      <c r="I115" s="430"/>
      <c r="J115" s="431"/>
      <c r="K115" s="432"/>
      <c r="L115" s="435"/>
    </row>
    <row r="116" spans="1:12" ht="15" customHeight="1" x14ac:dyDescent="0.15">
      <c r="A116" s="279"/>
      <c r="B116" s="288" t="s">
        <v>105</v>
      </c>
      <c r="C116" s="200"/>
      <c r="D116" s="200"/>
      <c r="E116" s="200"/>
      <c r="F116" s="200"/>
      <c r="G116" s="200"/>
      <c r="H116" s="200"/>
      <c r="I116" s="430"/>
      <c r="J116" s="431"/>
      <c r="K116" s="432"/>
      <c r="L116" s="435"/>
    </row>
    <row r="117" spans="1:12" ht="15" customHeight="1" x14ac:dyDescent="0.15">
      <c r="A117" s="279"/>
      <c r="B117" s="288" t="s">
        <v>106</v>
      </c>
      <c r="C117" s="200"/>
      <c r="D117" s="200"/>
      <c r="E117" s="200"/>
      <c r="F117" s="200"/>
      <c r="G117" s="200"/>
      <c r="H117" s="200"/>
      <c r="I117" s="430"/>
      <c r="J117" s="431"/>
      <c r="K117" s="432"/>
      <c r="L117" s="435"/>
    </row>
    <row r="118" spans="1:12" ht="15" customHeight="1" x14ac:dyDescent="0.15">
      <c r="A118" s="279"/>
      <c r="B118" s="288" t="s">
        <v>107</v>
      </c>
      <c r="C118" s="200"/>
      <c r="D118" s="200"/>
      <c r="E118" s="200"/>
      <c r="F118" s="200"/>
      <c r="G118" s="200"/>
      <c r="H118" s="200"/>
      <c r="I118" s="430"/>
      <c r="J118" s="431"/>
      <c r="K118" s="432"/>
      <c r="L118" s="435"/>
    </row>
    <row r="119" spans="1:12" ht="15" customHeight="1" thickBot="1" x14ac:dyDescent="0.2">
      <c r="A119" s="279"/>
      <c r="B119" s="288" t="s">
        <v>108</v>
      </c>
      <c r="C119" s="200"/>
      <c r="D119" s="200"/>
      <c r="E119" s="200"/>
      <c r="F119" s="200"/>
      <c r="G119" s="200"/>
      <c r="H119" s="200"/>
      <c r="I119" s="433"/>
      <c r="J119" s="431"/>
      <c r="K119" s="434"/>
      <c r="L119" s="435"/>
    </row>
    <row r="120" spans="1:12" ht="30" customHeight="1" thickTop="1" thickBot="1" x14ac:dyDescent="0.2">
      <c r="A120" s="279"/>
      <c r="B120" s="502" t="s">
        <v>229</v>
      </c>
      <c r="C120" s="502"/>
      <c r="D120" s="502"/>
      <c r="E120" s="502"/>
      <c r="F120" s="502"/>
      <c r="G120" s="502"/>
      <c r="H120" s="502"/>
      <c r="I120" s="516" t="s">
        <v>110</v>
      </c>
      <c r="J120" s="510"/>
      <c r="K120" s="394"/>
      <c r="L120" s="400"/>
    </row>
    <row r="121" spans="1:12" ht="24.75" customHeight="1" thickTop="1" x14ac:dyDescent="0.15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98"/>
    </row>
    <row r="122" spans="1:12" ht="30" customHeight="1" x14ac:dyDescent="0.15">
      <c r="A122" s="279">
        <f>A105+1</f>
        <v>8</v>
      </c>
      <c r="B122" s="294" t="s">
        <v>88</v>
      </c>
      <c r="C122" s="616"/>
      <c r="D122" s="616"/>
      <c r="E122" s="283" t="s">
        <v>89</v>
      </c>
      <c r="F122" s="284"/>
      <c r="G122" s="503"/>
      <c r="H122" s="504"/>
      <c r="I122" s="285" t="s">
        <v>123</v>
      </c>
      <c r="J122" s="512"/>
      <c r="K122" s="513"/>
      <c r="L122" s="298"/>
    </row>
    <row r="123" spans="1:12" ht="15" customHeight="1" x14ac:dyDescent="0.15">
      <c r="A123" s="279"/>
      <c r="B123" s="505" t="s">
        <v>109</v>
      </c>
      <c r="C123" s="507" t="s">
        <v>144</v>
      </c>
      <c r="D123" s="508"/>
      <c r="E123" s="508"/>
      <c r="F123" s="508"/>
      <c r="G123" s="508"/>
      <c r="H123" s="509"/>
      <c r="I123" s="505" t="s">
        <v>90</v>
      </c>
      <c r="J123" s="505" t="s">
        <v>91</v>
      </c>
      <c r="K123" s="515" t="s">
        <v>111</v>
      </c>
      <c r="L123" s="518" t="s">
        <v>143</v>
      </c>
    </row>
    <row r="124" spans="1:12" ht="22.5" x14ac:dyDescent="0.15">
      <c r="A124" s="279"/>
      <c r="B124" s="506"/>
      <c r="C124" s="359" t="s">
        <v>92</v>
      </c>
      <c r="D124" s="287" t="s">
        <v>93</v>
      </c>
      <c r="E124" s="359" t="s">
        <v>94</v>
      </c>
      <c r="F124" s="359" t="s">
        <v>95</v>
      </c>
      <c r="G124" s="359" t="s">
        <v>133</v>
      </c>
      <c r="H124" s="359" t="s">
        <v>96</v>
      </c>
      <c r="I124" s="514"/>
      <c r="J124" s="514"/>
      <c r="K124" s="505"/>
      <c r="L124" s="529"/>
    </row>
    <row r="125" spans="1:12" ht="15" customHeight="1" x14ac:dyDescent="0.15">
      <c r="A125" s="279"/>
      <c r="B125" s="288" t="s">
        <v>97</v>
      </c>
      <c r="C125" s="200"/>
      <c r="D125" s="200"/>
      <c r="E125" s="200"/>
      <c r="F125" s="200"/>
      <c r="G125" s="200"/>
      <c r="H125" s="200"/>
      <c r="I125" s="430"/>
      <c r="J125" s="431"/>
      <c r="K125" s="432"/>
      <c r="L125" s="435"/>
    </row>
    <row r="126" spans="1:12" ht="15" customHeight="1" x14ac:dyDescent="0.15">
      <c r="A126" s="279"/>
      <c r="B126" s="288" t="s">
        <v>98</v>
      </c>
      <c r="C126" s="200"/>
      <c r="D126" s="200"/>
      <c r="E126" s="200"/>
      <c r="F126" s="200"/>
      <c r="G126" s="200"/>
      <c r="H126" s="200"/>
      <c r="I126" s="430"/>
      <c r="J126" s="431"/>
      <c r="K126" s="432"/>
      <c r="L126" s="435"/>
    </row>
    <row r="127" spans="1:12" ht="15" customHeight="1" x14ac:dyDescent="0.15">
      <c r="A127" s="279"/>
      <c r="B127" s="288" t="s">
        <v>99</v>
      </c>
      <c r="C127" s="200"/>
      <c r="D127" s="200"/>
      <c r="E127" s="200"/>
      <c r="F127" s="200"/>
      <c r="G127" s="200"/>
      <c r="H127" s="200"/>
      <c r="I127" s="430"/>
      <c r="J127" s="431"/>
      <c r="K127" s="432"/>
      <c r="L127" s="435"/>
    </row>
    <row r="128" spans="1:12" ht="15" customHeight="1" x14ac:dyDescent="0.15">
      <c r="A128" s="279"/>
      <c r="B128" s="288" t="s">
        <v>100</v>
      </c>
      <c r="C128" s="200"/>
      <c r="D128" s="200"/>
      <c r="E128" s="200"/>
      <c r="F128" s="200"/>
      <c r="G128" s="200"/>
      <c r="H128" s="200"/>
      <c r="I128" s="430"/>
      <c r="J128" s="431"/>
      <c r="K128" s="432"/>
      <c r="L128" s="435"/>
    </row>
    <row r="129" spans="1:12" ht="15" customHeight="1" x14ac:dyDescent="0.15">
      <c r="A129" s="279"/>
      <c r="B129" s="288" t="s">
        <v>101</v>
      </c>
      <c r="C129" s="200"/>
      <c r="D129" s="200"/>
      <c r="E129" s="200"/>
      <c r="F129" s="200"/>
      <c r="G129" s="200"/>
      <c r="H129" s="200"/>
      <c r="I129" s="430"/>
      <c r="J129" s="431"/>
      <c r="K129" s="432"/>
      <c r="L129" s="435"/>
    </row>
    <row r="130" spans="1:12" ht="15" customHeight="1" x14ac:dyDescent="0.15">
      <c r="A130" s="279"/>
      <c r="B130" s="288" t="s">
        <v>102</v>
      </c>
      <c r="C130" s="200"/>
      <c r="D130" s="200"/>
      <c r="E130" s="200"/>
      <c r="F130" s="200"/>
      <c r="G130" s="200"/>
      <c r="H130" s="200"/>
      <c r="I130" s="430"/>
      <c r="J130" s="431"/>
      <c r="K130" s="432"/>
      <c r="L130" s="435"/>
    </row>
    <row r="131" spans="1:12" ht="15" customHeight="1" x14ac:dyDescent="0.15">
      <c r="A131" s="279"/>
      <c r="B131" s="288" t="s">
        <v>103</v>
      </c>
      <c r="C131" s="200"/>
      <c r="D131" s="200"/>
      <c r="E131" s="200"/>
      <c r="F131" s="200"/>
      <c r="G131" s="200"/>
      <c r="H131" s="200"/>
      <c r="I131" s="430"/>
      <c r="J131" s="431"/>
      <c r="K131" s="432"/>
      <c r="L131" s="435"/>
    </row>
    <row r="132" spans="1:12" ht="15" customHeight="1" x14ac:dyDescent="0.15">
      <c r="A132" s="279"/>
      <c r="B132" s="288" t="s">
        <v>104</v>
      </c>
      <c r="C132" s="200"/>
      <c r="D132" s="200"/>
      <c r="E132" s="200"/>
      <c r="F132" s="200"/>
      <c r="G132" s="200"/>
      <c r="H132" s="200"/>
      <c r="I132" s="430"/>
      <c r="J132" s="431"/>
      <c r="K132" s="432"/>
      <c r="L132" s="435"/>
    </row>
    <row r="133" spans="1:12" ht="15" customHeight="1" x14ac:dyDescent="0.15">
      <c r="A133" s="279"/>
      <c r="B133" s="288" t="s">
        <v>105</v>
      </c>
      <c r="C133" s="200"/>
      <c r="D133" s="200"/>
      <c r="E133" s="200"/>
      <c r="F133" s="200"/>
      <c r="G133" s="200"/>
      <c r="H133" s="200"/>
      <c r="I133" s="430"/>
      <c r="J133" s="431"/>
      <c r="K133" s="432"/>
      <c r="L133" s="435"/>
    </row>
    <row r="134" spans="1:12" ht="15" customHeight="1" x14ac:dyDescent="0.15">
      <c r="A134" s="279"/>
      <c r="B134" s="288" t="s">
        <v>106</v>
      </c>
      <c r="C134" s="200"/>
      <c r="D134" s="200"/>
      <c r="E134" s="200"/>
      <c r="F134" s="200"/>
      <c r="G134" s="200"/>
      <c r="H134" s="200"/>
      <c r="I134" s="430"/>
      <c r="J134" s="431"/>
      <c r="K134" s="432"/>
      <c r="L134" s="435"/>
    </row>
    <row r="135" spans="1:12" ht="15" customHeight="1" x14ac:dyDescent="0.15">
      <c r="A135" s="279"/>
      <c r="B135" s="288" t="s">
        <v>107</v>
      </c>
      <c r="C135" s="200"/>
      <c r="D135" s="200"/>
      <c r="E135" s="200"/>
      <c r="F135" s="200"/>
      <c r="G135" s="200"/>
      <c r="H135" s="200"/>
      <c r="I135" s="430"/>
      <c r="J135" s="431"/>
      <c r="K135" s="432"/>
      <c r="L135" s="435"/>
    </row>
    <row r="136" spans="1:12" ht="15" customHeight="1" thickBot="1" x14ac:dyDescent="0.2">
      <c r="A136" s="279"/>
      <c r="B136" s="288" t="s">
        <v>108</v>
      </c>
      <c r="C136" s="200"/>
      <c r="D136" s="200"/>
      <c r="E136" s="200"/>
      <c r="F136" s="200"/>
      <c r="G136" s="200"/>
      <c r="H136" s="200"/>
      <c r="I136" s="433"/>
      <c r="J136" s="431"/>
      <c r="K136" s="434"/>
      <c r="L136" s="435"/>
    </row>
    <row r="137" spans="1:12" ht="30" customHeight="1" thickTop="1" thickBot="1" x14ac:dyDescent="0.2">
      <c r="A137" s="279"/>
      <c r="B137" s="502" t="s">
        <v>229</v>
      </c>
      <c r="C137" s="502"/>
      <c r="D137" s="502"/>
      <c r="E137" s="502"/>
      <c r="F137" s="502"/>
      <c r="G137" s="502"/>
      <c r="H137" s="502"/>
      <c r="I137" s="516" t="s">
        <v>110</v>
      </c>
      <c r="J137" s="510"/>
      <c r="K137" s="394"/>
      <c r="L137" s="400"/>
    </row>
    <row r="138" spans="1:12" ht="24.75" customHeight="1" thickTop="1" x14ac:dyDescent="0.15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98"/>
    </row>
    <row r="139" spans="1:12" ht="30" customHeight="1" x14ac:dyDescent="0.15">
      <c r="A139" s="279">
        <f>A122+1</f>
        <v>9</v>
      </c>
      <c r="B139" s="294" t="s">
        <v>88</v>
      </c>
      <c r="C139" s="616"/>
      <c r="D139" s="616"/>
      <c r="E139" s="283" t="s">
        <v>89</v>
      </c>
      <c r="F139" s="284"/>
      <c r="G139" s="503"/>
      <c r="H139" s="504"/>
      <c r="I139" s="285" t="s">
        <v>123</v>
      </c>
      <c r="J139" s="512"/>
      <c r="K139" s="513"/>
      <c r="L139" s="298"/>
    </row>
    <row r="140" spans="1:12" ht="15" customHeight="1" x14ac:dyDescent="0.15">
      <c r="A140" s="279"/>
      <c r="B140" s="505" t="s">
        <v>109</v>
      </c>
      <c r="C140" s="507" t="s">
        <v>144</v>
      </c>
      <c r="D140" s="508"/>
      <c r="E140" s="508"/>
      <c r="F140" s="508"/>
      <c r="G140" s="508"/>
      <c r="H140" s="509"/>
      <c r="I140" s="505" t="s">
        <v>90</v>
      </c>
      <c r="J140" s="505" t="s">
        <v>91</v>
      </c>
      <c r="K140" s="515" t="s">
        <v>111</v>
      </c>
      <c r="L140" s="518" t="s">
        <v>143</v>
      </c>
    </row>
    <row r="141" spans="1:12" ht="22.5" x14ac:dyDescent="0.15">
      <c r="A141" s="279"/>
      <c r="B141" s="506"/>
      <c r="C141" s="359" t="s">
        <v>92</v>
      </c>
      <c r="D141" s="287" t="s">
        <v>93</v>
      </c>
      <c r="E141" s="359" t="s">
        <v>94</v>
      </c>
      <c r="F141" s="359" t="s">
        <v>95</v>
      </c>
      <c r="G141" s="359" t="s">
        <v>133</v>
      </c>
      <c r="H141" s="359" t="s">
        <v>96</v>
      </c>
      <c r="I141" s="514"/>
      <c r="J141" s="514"/>
      <c r="K141" s="505"/>
      <c r="L141" s="529"/>
    </row>
    <row r="142" spans="1:12" ht="15" customHeight="1" x14ac:dyDescent="0.15">
      <c r="A142" s="279"/>
      <c r="B142" s="288" t="s">
        <v>97</v>
      </c>
      <c r="C142" s="200"/>
      <c r="D142" s="200"/>
      <c r="E142" s="200"/>
      <c r="F142" s="200"/>
      <c r="G142" s="200"/>
      <c r="H142" s="200"/>
      <c r="I142" s="430"/>
      <c r="J142" s="431"/>
      <c r="K142" s="432"/>
      <c r="L142" s="435"/>
    </row>
    <row r="143" spans="1:12" ht="15" customHeight="1" x14ac:dyDescent="0.15">
      <c r="A143" s="279"/>
      <c r="B143" s="288" t="s">
        <v>98</v>
      </c>
      <c r="C143" s="200"/>
      <c r="D143" s="200"/>
      <c r="E143" s="200"/>
      <c r="F143" s="200"/>
      <c r="G143" s="200"/>
      <c r="H143" s="200"/>
      <c r="I143" s="430"/>
      <c r="J143" s="431"/>
      <c r="K143" s="432"/>
      <c r="L143" s="435"/>
    </row>
    <row r="144" spans="1:12" ht="15" customHeight="1" x14ac:dyDescent="0.15">
      <c r="A144" s="279"/>
      <c r="B144" s="288" t="s">
        <v>99</v>
      </c>
      <c r="C144" s="200"/>
      <c r="D144" s="200"/>
      <c r="E144" s="200"/>
      <c r="F144" s="200"/>
      <c r="G144" s="200"/>
      <c r="H144" s="200"/>
      <c r="I144" s="430"/>
      <c r="J144" s="431"/>
      <c r="K144" s="432"/>
      <c r="L144" s="435"/>
    </row>
    <row r="145" spans="1:12" ht="15" customHeight="1" x14ac:dyDescent="0.15">
      <c r="A145" s="279"/>
      <c r="B145" s="288" t="s">
        <v>100</v>
      </c>
      <c r="C145" s="200"/>
      <c r="D145" s="200"/>
      <c r="E145" s="200"/>
      <c r="F145" s="200"/>
      <c r="G145" s="200"/>
      <c r="H145" s="200"/>
      <c r="I145" s="430"/>
      <c r="J145" s="431"/>
      <c r="K145" s="432"/>
      <c r="L145" s="435"/>
    </row>
    <row r="146" spans="1:12" ht="15" customHeight="1" x14ac:dyDescent="0.15">
      <c r="A146" s="279"/>
      <c r="B146" s="288" t="s">
        <v>101</v>
      </c>
      <c r="C146" s="200"/>
      <c r="D146" s="200"/>
      <c r="E146" s="200"/>
      <c r="F146" s="200"/>
      <c r="G146" s="200"/>
      <c r="H146" s="200"/>
      <c r="I146" s="430"/>
      <c r="J146" s="431"/>
      <c r="K146" s="432"/>
      <c r="L146" s="435"/>
    </row>
    <row r="147" spans="1:12" ht="15" customHeight="1" x14ac:dyDescent="0.15">
      <c r="A147" s="279"/>
      <c r="B147" s="288" t="s">
        <v>102</v>
      </c>
      <c r="C147" s="200"/>
      <c r="D147" s="200"/>
      <c r="E147" s="200"/>
      <c r="F147" s="200"/>
      <c r="G147" s="200"/>
      <c r="H147" s="200"/>
      <c r="I147" s="430"/>
      <c r="J147" s="431"/>
      <c r="K147" s="432"/>
      <c r="L147" s="435"/>
    </row>
    <row r="148" spans="1:12" ht="15" customHeight="1" x14ac:dyDescent="0.15">
      <c r="A148" s="279"/>
      <c r="B148" s="288" t="s">
        <v>103</v>
      </c>
      <c r="C148" s="200"/>
      <c r="D148" s="200"/>
      <c r="E148" s="200"/>
      <c r="F148" s="200"/>
      <c r="G148" s="200"/>
      <c r="H148" s="200"/>
      <c r="I148" s="430"/>
      <c r="J148" s="431"/>
      <c r="K148" s="432"/>
      <c r="L148" s="435"/>
    </row>
    <row r="149" spans="1:12" ht="15" customHeight="1" x14ac:dyDescent="0.15">
      <c r="A149" s="279"/>
      <c r="B149" s="288" t="s">
        <v>104</v>
      </c>
      <c r="C149" s="200"/>
      <c r="D149" s="200"/>
      <c r="E149" s="200"/>
      <c r="F149" s="200"/>
      <c r="G149" s="200"/>
      <c r="H149" s="200"/>
      <c r="I149" s="430"/>
      <c r="J149" s="431"/>
      <c r="K149" s="432"/>
      <c r="L149" s="435"/>
    </row>
    <row r="150" spans="1:12" ht="15" customHeight="1" x14ac:dyDescent="0.15">
      <c r="A150" s="279"/>
      <c r="B150" s="288" t="s">
        <v>105</v>
      </c>
      <c r="C150" s="200"/>
      <c r="D150" s="200"/>
      <c r="E150" s="200"/>
      <c r="F150" s="200"/>
      <c r="G150" s="200"/>
      <c r="H150" s="200"/>
      <c r="I150" s="430"/>
      <c r="J150" s="431"/>
      <c r="K150" s="432"/>
      <c r="L150" s="435"/>
    </row>
    <row r="151" spans="1:12" ht="15" customHeight="1" x14ac:dyDescent="0.15">
      <c r="A151" s="279"/>
      <c r="B151" s="288" t="s">
        <v>106</v>
      </c>
      <c r="C151" s="200"/>
      <c r="D151" s="200"/>
      <c r="E151" s="200"/>
      <c r="F151" s="200"/>
      <c r="G151" s="200"/>
      <c r="H151" s="200"/>
      <c r="I151" s="430"/>
      <c r="J151" s="431"/>
      <c r="K151" s="432"/>
      <c r="L151" s="435"/>
    </row>
    <row r="152" spans="1:12" ht="15" customHeight="1" x14ac:dyDescent="0.15">
      <c r="A152" s="279"/>
      <c r="B152" s="288" t="s">
        <v>107</v>
      </c>
      <c r="C152" s="200"/>
      <c r="D152" s="200"/>
      <c r="E152" s="200"/>
      <c r="F152" s="200"/>
      <c r="G152" s="200"/>
      <c r="H152" s="200"/>
      <c r="I152" s="430"/>
      <c r="J152" s="431"/>
      <c r="K152" s="432"/>
      <c r="L152" s="435"/>
    </row>
    <row r="153" spans="1:12" ht="15" customHeight="1" thickBot="1" x14ac:dyDescent="0.2">
      <c r="A153" s="279"/>
      <c r="B153" s="288" t="s">
        <v>108</v>
      </c>
      <c r="C153" s="200"/>
      <c r="D153" s="200"/>
      <c r="E153" s="200"/>
      <c r="F153" s="200"/>
      <c r="G153" s="200"/>
      <c r="H153" s="200"/>
      <c r="I153" s="433"/>
      <c r="J153" s="431"/>
      <c r="K153" s="434"/>
      <c r="L153" s="435"/>
    </row>
    <row r="154" spans="1:12" ht="30" customHeight="1" thickTop="1" thickBot="1" x14ac:dyDescent="0.2">
      <c r="A154" s="279"/>
      <c r="B154" s="502" t="s">
        <v>229</v>
      </c>
      <c r="C154" s="502"/>
      <c r="D154" s="502"/>
      <c r="E154" s="502"/>
      <c r="F154" s="502"/>
      <c r="G154" s="502"/>
      <c r="H154" s="502"/>
      <c r="I154" s="516" t="s">
        <v>110</v>
      </c>
      <c r="J154" s="510"/>
      <c r="K154" s="394"/>
      <c r="L154" s="400"/>
    </row>
    <row r="155" spans="1:12" ht="24.75" customHeight="1" thickTop="1" x14ac:dyDescent="0.15">
      <c r="A155" s="279"/>
      <c r="B155" s="279"/>
      <c r="C155" s="279"/>
      <c r="D155" s="279"/>
      <c r="E155" s="279"/>
      <c r="F155" s="279"/>
      <c r="G155" s="279"/>
      <c r="H155" s="279"/>
      <c r="I155" s="279"/>
      <c r="J155" s="279"/>
      <c r="K155" s="279"/>
      <c r="L155" s="298"/>
    </row>
    <row r="156" spans="1:12" ht="30" customHeight="1" x14ac:dyDescent="0.15">
      <c r="A156" s="279">
        <f>A139+1</f>
        <v>10</v>
      </c>
      <c r="B156" s="294" t="s">
        <v>88</v>
      </c>
      <c r="C156" s="616"/>
      <c r="D156" s="616"/>
      <c r="E156" s="283" t="s">
        <v>89</v>
      </c>
      <c r="F156" s="284"/>
      <c r="G156" s="503"/>
      <c r="H156" s="504"/>
      <c r="I156" s="285" t="s">
        <v>123</v>
      </c>
      <c r="J156" s="512"/>
      <c r="K156" s="513"/>
      <c r="L156" s="298"/>
    </row>
    <row r="157" spans="1:12" ht="15" customHeight="1" x14ac:dyDescent="0.15">
      <c r="A157" s="279"/>
      <c r="B157" s="505" t="s">
        <v>109</v>
      </c>
      <c r="C157" s="507" t="s">
        <v>144</v>
      </c>
      <c r="D157" s="508"/>
      <c r="E157" s="508"/>
      <c r="F157" s="508"/>
      <c r="G157" s="508"/>
      <c r="H157" s="509"/>
      <c r="I157" s="505" t="s">
        <v>90</v>
      </c>
      <c r="J157" s="505" t="s">
        <v>91</v>
      </c>
      <c r="K157" s="515" t="s">
        <v>111</v>
      </c>
      <c r="L157" s="518" t="s">
        <v>143</v>
      </c>
    </row>
    <row r="158" spans="1:12" ht="22.5" x14ac:dyDescent="0.15">
      <c r="A158" s="279"/>
      <c r="B158" s="506"/>
      <c r="C158" s="359" t="s">
        <v>92</v>
      </c>
      <c r="D158" s="287" t="s">
        <v>93</v>
      </c>
      <c r="E158" s="359" t="s">
        <v>94</v>
      </c>
      <c r="F158" s="359" t="s">
        <v>95</v>
      </c>
      <c r="G158" s="359" t="s">
        <v>133</v>
      </c>
      <c r="H158" s="359" t="s">
        <v>96</v>
      </c>
      <c r="I158" s="514"/>
      <c r="J158" s="514"/>
      <c r="K158" s="505"/>
      <c r="L158" s="529"/>
    </row>
    <row r="159" spans="1:12" ht="15" customHeight="1" x14ac:dyDescent="0.15">
      <c r="A159" s="279"/>
      <c r="B159" s="288" t="s">
        <v>97</v>
      </c>
      <c r="C159" s="200"/>
      <c r="D159" s="200"/>
      <c r="E159" s="200"/>
      <c r="F159" s="200"/>
      <c r="G159" s="200"/>
      <c r="H159" s="200"/>
      <c r="I159" s="430"/>
      <c r="J159" s="431"/>
      <c r="K159" s="432"/>
      <c r="L159" s="435"/>
    </row>
    <row r="160" spans="1:12" ht="15" customHeight="1" x14ac:dyDescent="0.15">
      <c r="A160" s="279"/>
      <c r="B160" s="288" t="s">
        <v>98</v>
      </c>
      <c r="C160" s="200"/>
      <c r="D160" s="200"/>
      <c r="E160" s="200"/>
      <c r="F160" s="200"/>
      <c r="G160" s="200"/>
      <c r="H160" s="200"/>
      <c r="I160" s="430"/>
      <c r="J160" s="431"/>
      <c r="K160" s="432"/>
      <c r="L160" s="435"/>
    </row>
    <row r="161" spans="1:12" ht="15" customHeight="1" x14ac:dyDescent="0.15">
      <c r="A161" s="279"/>
      <c r="B161" s="288" t="s">
        <v>99</v>
      </c>
      <c r="C161" s="200"/>
      <c r="D161" s="200"/>
      <c r="E161" s="200"/>
      <c r="F161" s="200"/>
      <c r="G161" s="200"/>
      <c r="H161" s="200"/>
      <c r="I161" s="430"/>
      <c r="J161" s="431"/>
      <c r="K161" s="432"/>
      <c r="L161" s="435"/>
    </row>
    <row r="162" spans="1:12" ht="15" customHeight="1" x14ac:dyDescent="0.15">
      <c r="A162" s="279"/>
      <c r="B162" s="288" t="s">
        <v>100</v>
      </c>
      <c r="C162" s="200"/>
      <c r="D162" s="200"/>
      <c r="E162" s="200"/>
      <c r="F162" s="200"/>
      <c r="G162" s="200"/>
      <c r="H162" s="200"/>
      <c r="I162" s="430"/>
      <c r="J162" s="431"/>
      <c r="K162" s="432"/>
      <c r="L162" s="435"/>
    </row>
    <row r="163" spans="1:12" ht="15" customHeight="1" x14ac:dyDescent="0.15">
      <c r="A163" s="279"/>
      <c r="B163" s="288" t="s">
        <v>101</v>
      </c>
      <c r="C163" s="200"/>
      <c r="D163" s="200"/>
      <c r="E163" s="200"/>
      <c r="F163" s="200"/>
      <c r="G163" s="200"/>
      <c r="H163" s="200"/>
      <c r="I163" s="430"/>
      <c r="J163" s="431"/>
      <c r="K163" s="432"/>
      <c r="L163" s="435"/>
    </row>
    <row r="164" spans="1:12" ht="15" customHeight="1" x14ac:dyDescent="0.15">
      <c r="A164" s="279"/>
      <c r="B164" s="288" t="s">
        <v>102</v>
      </c>
      <c r="C164" s="200"/>
      <c r="D164" s="200"/>
      <c r="E164" s="200"/>
      <c r="F164" s="200"/>
      <c r="G164" s="200"/>
      <c r="H164" s="200"/>
      <c r="I164" s="430"/>
      <c r="J164" s="431"/>
      <c r="K164" s="432"/>
      <c r="L164" s="435"/>
    </row>
    <row r="165" spans="1:12" ht="15" customHeight="1" x14ac:dyDescent="0.15">
      <c r="A165" s="279"/>
      <c r="B165" s="288" t="s">
        <v>103</v>
      </c>
      <c r="C165" s="200"/>
      <c r="D165" s="200"/>
      <c r="E165" s="200"/>
      <c r="F165" s="200"/>
      <c r="G165" s="200"/>
      <c r="H165" s="200"/>
      <c r="I165" s="430"/>
      <c r="J165" s="431"/>
      <c r="K165" s="432"/>
      <c r="L165" s="435"/>
    </row>
    <row r="166" spans="1:12" ht="15" customHeight="1" x14ac:dyDescent="0.15">
      <c r="A166" s="279"/>
      <c r="B166" s="288" t="s">
        <v>104</v>
      </c>
      <c r="C166" s="200"/>
      <c r="D166" s="200"/>
      <c r="E166" s="200"/>
      <c r="F166" s="200"/>
      <c r="G166" s="200"/>
      <c r="H166" s="200"/>
      <c r="I166" s="430"/>
      <c r="J166" s="431"/>
      <c r="K166" s="432"/>
      <c r="L166" s="435"/>
    </row>
    <row r="167" spans="1:12" ht="15" customHeight="1" x14ac:dyDescent="0.15">
      <c r="A167" s="279"/>
      <c r="B167" s="288" t="s">
        <v>105</v>
      </c>
      <c r="C167" s="200"/>
      <c r="D167" s="200"/>
      <c r="E167" s="200"/>
      <c r="F167" s="200"/>
      <c r="G167" s="200"/>
      <c r="H167" s="200"/>
      <c r="I167" s="430"/>
      <c r="J167" s="431"/>
      <c r="K167" s="432"/>
      <c r="L167" s="435"/>
    </row>
    <row r="168" spans="1:12" ht="15" customHeight="1" x14ac:dyDescent="0.15">
      <c r="A168" s="279"/>
      <c r="B168" s="288" t="s">
        <v>106</v>
      </c>
      <c r="C168" s="200"/>
      <c r="D168" s="200"/>
      <c r="E168" s="200"/>
      <c r="F168" s="200"/>
      <c r="G168" s="200"/>
      <c r="H168" s="200"/>
      <c r="I168" s="430"/>
      <c r="J168" s="431"/>
      <c r="K168" s="432"/>
      <c r="L168" s="435"/>
    </row>
    <row r="169" spans="1:12" ht="15" customHeight="1" x14ac:dyDescent="0.15">
      <c r="A169" s="279"/>
      <c r="B169" s="288" t="s">
        <v>107</v>
      </c>
      <c r="C169" s="200"/>
      <c r="D169" s="200"/>
      <c r="E169" s="200"/>
      <c r="F169" s="200"/>
      <c r="G169" s="200"/>
      <c r="H169" s="200"/>
      <c r="I169" s="430"/>
      <c r="J169" s="431"/>
      <c r="K169" s="432"/>
      <c r="L169" s="435"/>
    </row>
    <row r="170" spans="1:12" ht="15" customHeight="1" thickBot="1" x14ac:dyDescent="0.2">
      <c r="A170" s="279"/>
      <c r="B170" s="288" t="s">
        <v>108</v>
      </c>
      <c r="C170" s="200"/>
      <c r="D170" s="200"/>
      <c r="E170" s="200"/>
      <c r="F170" s="200"/>
      <c r="G170" s="200"/>
      <c r="H170" s="200"/>
      <c r="I170" s="433"/>
      <c r="J170" s="431"/>
      <c r="K170" s="434"/>
      <c r="L170" s="435"/>
    </row>
    <row r="171" spans="1:12" ht="30" customHeight="1" thickTop="1" thickBot="1" x14ac:dyDescent="0.2">
      <c r="A171" s="279"/>
      <c r="B171" s="502" t="s">
        <v>229</v>
      </c>
      <c r="C171" s="502"/>
      <c r="D171" s="502"/>
      <c r="E171" s="502"/>
      <c r="F171" s="502"/>
      <c r="G171" s="502"/>
      <c r="H171" s="502"/>
      <c r="I171" s="516" t="s">
        <v>110</v>
      </c>
      <c r="J171" s="510"/>
      <c r="K171" s="394"/>
      <c r="L171" s="400"/>
    </row>
    <row r="172" spans="1:12" ht="24.75" customHeight="1" thickTop="1" x14ac:dyDescent="0.15">
      <c r="A172" s="279"/>
      <c r="B172" s="279"/>
      <c r="C172" s="279"/>
      <c r="D172" s="279"/>
      <c r="E172" s="279"/>
      <c r="F172" s="279"/>
      <c r="G172" s="279"/>
      <c r="H172" s="279"/>
      <c r="I172" s="279"/>
      <c r="J172" s="279"/>
      <c r="K172" s="279"/>
      <c r="L172" s="298"/>
    </row>
    <row r="173" spans="1:12" ht="30" customHeight="1" x14ac:dyDescent="0.15">
      <c r="A173" s="279">
        <f>A156+1</f>
        <v>11</v>
      </c>
      <c r="B173" s="294" t="s">
        <v>88</v>
      </c>
      <c r="C173" s="616"/>
      <c r="D173" s="616"/>
      <c r="E173" s="283" t="s">
        <v>89</v>
      </c>
      <c r="F173" s="284"/>
      <c r="G173" s="503"/>
      <c r="H173" s="504"/>
      <c r="I173" s="285" t="s">
        <v>123</v>
      </c>
      <c r="J173" s="512"/>
      <c r="K173" s="513"/>
      <c r="L173" s="298"/>
    </row>
    <row r="174" spans="1:12" ht="15" customHeight="1" x14ac:dyDescent="0.15">
      <c r="A174" s="279"/>
      <c r="B174" s="505" t="s">
        <v>109</v>
      </c>
      <c r="C174" s="507" t="s">
        <v>144</v>
      </c>
      <c r="D174" s="508"/>
      <c r="E174" s="508"/>
      <c r="F174" s="508"/>
      <c r="G174" s="508"/>
      <c r="H174" s="509"/>
      <c r="I174" s="505" t="s">
        <v>90</v>
      </c>
      <c r="J174" s="505" t="s">
        <v>91</v>
      </c>
      <c r="K174" s="515" t="s">
        <v>111</v>
      </c>
      <c r="L174" s="518" t="s">
        <v>143</v>
      </c>
    </row>
    <row r="175" spans="1:12" ht="22.5" x14ac:dyDescent="0.15">
      <c r="A175" s="279"/>
      <c r="B175" s="506"/>
      <c r="C175" s="359" t="s">
        <v>92</v>
      </c>
      <c r="D175" s="287" t="s">
        <v>93</v>
      </c>
      <c r="E175" s="359" t="s">
        <v>94</v>
      </c>
      <c r="F175" s="359" t="s">
        <v>95</v>
      </c>
      <c r="G175" s="359" t="s">
        <v>133</v>
      </c>
      <c r="H175" s="359" t="s">
        <v>96</v>
      </c>
      <c r="I175" s="514"/>
      <c r="J175" s="514"/>
      <c r="K175" s="505"/>
      <c r="L175" s="529"/>
    </row>
    <row r="176" spans="1:12" ht="15" customHeight="1" x14ac:dyDescent="0.15">
      <c r="A176" s="279"/>
      <c r="B176" s="288" t="s">
        <v>97</v>
      </c>
      <c r="C176" s="200"/>
      <c r="D176" s="200"/>
      <c r="E176" s="200"/>
      <c r="F176" s="200"/>
      <c r="G176" s="200"/>
      <c r="H176" s="200"/>
      <c r="I176" s="430"/>
      <c r="J176" s="431"/>
      <c r="K176" s="432"/>
      <c r="L176" s="435"/>
    </row>
    <row r="177" spans="1:12" ht="15" customHeight="1" x14ac:dyDescent="0.15">
      <c r="A177" s="279"/>
      <c r="B177" s="288" t="s">
        <v>98</v>
      </c>
      <c r="C177" s="200"/>
      <c r="D177" s="200"/>
      <c r="E177" s="200"/>
      <c r="F177" s="200"/>
      <c r="G177" s="200"/>
      <c r="H177" s="200"/>
      <c r="I177" s="430"/>
      <c r="J177" s="431"/>
      <c r="K177" s="432"/>
      <c r="L177" s="435"/>
    </row>
    <row r="178" spans="1:12" ht="15" customHeight="1" x14ac:dyDescent="0.15">
      <c r="A178" s="279"/>
      <c r="B178" s="288" t="s">
        <v>99</v>
      </c>
      <c r="C178" s="200"/>
      <c r="D178" s="200"/>
      <c r="E178" s="200"/>
      <c r="F178" s="200"/>
      <c r="G178" s="200"/>
      <c r="H178" s="200"/>
      <c r="I178" s="430"/>
      <c r="J178" s="431"/>
      <c r="K178" s="432"/>
      <c r="L178" s="435"/>
    </row>
    <row r="179" spans="1:12" ht="15" customHeight="1" x14ac:dyDescent="0.15">
      <c r="A179" s="279"/>
      <c r="B179" s="288" t="s">
        <v>100</v>
      </c>
      <c r="C179" s="200"/>
      <c r="D179" s="200"/>
      <c r="E179" s="200"/>
      <c r="F179" s="200"/>
      <c r="G179" s="200"/>
      <c r="H179" s="200"/>
      <c r="I179" s="430"/>
      <c r="J179" s="431"/>
      <c r="K179" s="432"/>
      <c r="L179" s="435"/>
    </row>
    <row r="180" spans="1:12" ht="15" customHeight="1" x14ac:dyDescent="0.15">
      <c r="A180" s="279"/>
      <c r="B180" s="288" t="s">
        <v>101</v>
      </c>
      <c r="C180" s="200"/>
      <c r="D180" s="200"/>
      <c r="E180" s="200"/>
      <c r="F180" s="200"/>
      <c r="G180" s="200"/>
      <c r="H180" s="200"/>
      <c r="I180" s="430"/>
      <c r="J180" s="431"/>
      <c r="K180" s="432"/>
      <c r="L180" s="435"/>
    </row>
    <row r="181" spans="1:12" ht="15" customHeight="1" x14ac:dyDescent="0.15">
      <c r="A181" s="279"/>
      <c r="B181" s="288" t="s">
        <v>102</v>
      </c>
      <c r="C181" s="200"/>
      <c r="D181" s="200"/>
      <c r="E181" s="200"/>
      <c r="F181" s="200"/>
      <c r="G181" s="200"/>
      <c r="H181" s="200"/>
      <c r="I181" s="430"/>
      <c r="J181" s="431"/>
      <c r="K181" s="432"/>
      <c r="L181" s="435"/>
    </row>
    <row r="182" spans="1:12" ht="15" customHeight="1" x14ac:dyDescent="0.15">
      <c r="A182" s="279"/>
      <c r="B182" s="288" t="s">
        <v>103</v>
      </c>
      <c r="C182" s="200"/>
      <c r="D182" s="200"/>
      <c r="E182" s="200"/>
      <c r="F182" s="200"/>
      <c r="G182" s="200"/>
      <c r="H182" s="200"/>
      <c r="I182" s="430"/>
      <c r="J182" s="431"/>
      <c r="K182" s="432"/>
      <c r="L182" s="435"/>
    </row>
    <row r="183" spans="1:12" ht="15" customHeight="1" x14ac:dyDescent="0.15">
      <c r="A183" s="279"/>
      <c r="B183" s="288" t="s">
        <v>104</v>
      </c>
      <c r="C183" s="200"/>
      <c r="D183" s="200"/>
      <c r="E183" s="200"/>
      <c r="F183" s="200"/>
      <c r="G183" s="200"/>
      <c r="H183" s="200"/>
      <c r="I183" s="430"/>
      <c r="J183" s="431"/>
      <c r="K183" s="432"/>
      <c r="L183" s="435"/>
    </row>
    <row r="184" spans="1:12" ht="15" customHeight="1" x14ac:dyDescent="0.15">
      <c r="A184" s="279"/>
      <c r="B184" s="288" t="s">
        <v>105</v>
      </c>
      <c r="C184" s="200"/>
      <c r="D184" s="200"/>
      <c r="E184" s="200"/>
      <c r="F184" s="200"/>
      <c r="G184" s="200"/>
      <c r="H184" s="200"/>
      <c r="I184" s="430"/>
      <c r="J184" s="431"/>
      <c r="K184" s="432"/>
      <c r="L184" s="435"/>
    </row>
    <row r="185" spans="1:12" ht="15" customHeight="1" x14ac:dyDescent="0.15">
      <c r="A185" s="279"/>
      <c r="B185" s="288" t="s">
        <v>106</v>
      </c>
      <c r="C185" s="200"/>
      <c r="D185" s="200"/>
      <c r="E185" s="200"/>
      <c r="F185" s="200"/>
      <c r="G185" s="200"/>
      <c r="H185" s="200"/>
      <c r="I185" s="430"/>
      <c r="J185" s="431"/>
      <c r="K185" s="432"/>
      <c r="L185" s="435"/>
    </row>
    <row r="186" spans="1:12" ht="15" customHeight="1" x14ac:dyDescent="0.15">
      <c r="A186" s="279"/>
      <c r="B186" s="288" t="s">
        <v>107</v>
      </c>
      <c r="C186" s="200"/>
      <c r="D186" s="200"/>
      <c r="E186" s="200"/>
      <c r="F186" s="200"/>
      <c r="G186" s="200"/>
      <c r="H186" s="200"/>
      <c r="I186" s="430"/>
      <c r="J186" s="431"/>
      <c r="K186" s="432"/>
      <c r="L186" s="435"/>
    </row>
    <row r="187" spans="1:12" ht="15" customHeight="1" thickBot="1" x14ac:dyDescent="0.2">
      <c r="A187" s="279"/>
      <c r="B187" s="288" t="s">
        <v>108</v>
      </c>
      <c r="C187" s="200"/>
      <c r="D187" s="200"/>
      <c r="E187" s="200"/>
      <c r="F187" s="200"/>
      <c r="G187" s="200"/>
      <c r="H187" s="200"/>
      <c r="I187" s="433"/>
      <c r="J187" s="431"/>
      <c r="K187" s="434"/>
      <c r="L187" s="435"/>
    </row>
    <row r="188" spans="1:12" ht="30" customHeight="1" thickTop="1" thickBot="1" x14ac:dyDescent="0.2">
      <c r="A188" s="279"/>
      <c r="B188" s="502" t="s">
        <v>229</v>
      </c>
      <c r="C188" s="502"/>
      <c r="D188" s="502"/>
      <c r="E188" s="502"/>
      <c r="F188" s="502"/>
      <c r="G188" s="502"/>
      <c r="H188" s="502"/>
      <c r="I188" s="516" t="s">
        <v>110</v>
      </c>
      <c r="J188" s="510"/>
      <c r="K188" s="394"/>
      <c r="L188" s="400"/>
    </row>
    <row r="189" spans="1:12" ht="24.75" customHeight="1" thickTop="1" x14ac:dyDescent="0.15">
      <c r="A189" s="279"/>
      <c r="B189" s="279"/>
      <c r="C189" s="279"/>
      <c r="D189" s="279"/>
      <c r="E189" s="279"/>
      <c r="F189" s="279"/>
      <c r="G189" s="279"/>
      <c r="H189" s="279"/>
      <c r="I189" s="279"/>
      <c r="J189" s="279"/>
      <c r="K189" s="279"/>
      <c r="L189" s="298"/>
    </row>
    <row r="190" spans="1:12" ht="30" customHeight="1" x14ac:dyDescent="0.15">
      <c r="A190" s="279">
        <f>A173+1</f>
        <v>12</v>
      </c>
      <c r="B190" s="294" t="s">
        <v>88</v>
      </c>
      <c r="C190" s="616"/>
      <c r="D190" s="616"/>
      <c r="E190" s="283" t="s">
        <v>89</v>
      </c>
      <c r="F190" s="284"/>
      <c r="G190" s="503"/>
      <c r="H190" s="504"/>
      <c r="I190" s="285" t="s">
        <v>123</v>
      </c>
      <c r="J190" s="512"/>
      <c r="K190" s="513"/>
      <c r="L190" s="298"/>
    </row>
    <row r="191" spans="1:12" ht="15" customHeight="1" x14ac:dyDescent="0.15">
      <c r="A191" s="279"/>
      <c r="B191" s="505" t="s">
        <v>109</v>
      </c>
      <c r="C191" s="507" t="s">
        <v>144</v>
      </c>
      <c r="D191" s="508"/>
      <c r="E191" s="508"/>
      <c r="F191" s="508"/>
      <c r="G191" s="508"/>
      <c r="H191" s="509"/>
      <c r="I191" s="505" t="s">
        <v>90</v>
      </c>
      <c r="J191" s="505" t="s">
        <v>91</v>
      </c>
      <c r="K191" s="515" t="s">
        <v>111</v>
      </c>
      <c r="L191" s="518" t="s">
        <v>143</v>
      </c>
    </row>
    <row r="192" spans="1:12" ht="22.5" x14ac:dyDescent="0.15">
      <c r="A192" s="279"/>
      <c r="B192" s="506"/>
      <c r="C192" s="359" t="s">
        <v>92</v>
      </c>
      <c r="D192" s="287" t="s">
        <v>93</v>
      </c>
      <c r="E192" s="359" t="s">
        <v>94</v>
      </c>
      <c r="F192" s="359" t="s">
        <v>95</v>
      </c>
      <c r="G192" s="359" t="s">
        <v>133</v>
      </c>
      <c r="H192" s="359" t="s">
        <v>96</v>
      </c>
      <c r="I192" s="514"/>
      <c r="J192" s="514"/>
      <c r="K192" s="505"/>
      <c r="L192" s="529"/>
    </row>
    <row r="193" spans="1:12" ht="15" customHeight="1" x14ac:dyDescent="0.15">
      <c r="A193" s="279"/>
      <c r="B193" s="288" t="s">
        <v>97</v>
      </c>
      <c r="C193" s="200"/>
      <c r="D193" s="200"/>
      <c r="E193" s="200"/>
      <c r="F193" s="200"/>
      <c r="G193" s="200"/>
      <c r="H193" s="200"/>
      <c r="I193" s="430"/>
      <c r="J193" s="431"/>
      <c r="K193" s="432"/>
      <c r="L193" s="435"/>
    </row>
    <row r="194" spans="1:12" ht="15" customHeight="1" x14ac:dyDescent="0.15">
      <c r="A194" s="279"/>
      <c r="B194" s="288" t="s">
        <v>98</v>
      </c>
      <c r="C194" s="200"/>
      <c r="D194" s="200"/>
      <c r="E194" s="200"/>
      <c r="F194" s="200"/>
      <c r="G194" s="200"/>
      <c r="H194" s="200"/>
      <c r="I194" s="430"/>
      <c r="J194" s="431"/>
      <c r="K194" s="432"/>
      <c r="L194" s="435"/>
    </row>
    <row r="195" spans="1:12" ht="15" customHeight="1" x14ac:dyDescent="0.15">
      <c r="A195" s="279"/>
      <c r="B195" s="288" t="s">
        <v>99</v>
      </c>
      <c r="C195" s="200"/>
      <c r="D195" s="200"/>
      <c r="E195" s="200"/>
      <c r="F195" s="200"/>
      <c r="G195" s="200"/>
      <c r="H195" s="200"/>
      <c r="I195" s="430"/>
      <c r="J195" s="431"/>
      <c r="K195" s="432"/>
      <c r="L195" s="435"/>
    </row>
    <row r="196" spans="1:12" ht="15" customHeight="1" x14ac:dyDescent="0.15">
      <c r="A196" s="279"/>
      <c r="B196" s="288" t="s">
        <v>100</v>
      </c>
      <c r="C196" s="200"/>
      <c r="D196" s="200"/>
      <c r="E196" s="200"/>
      <c r="F196" s="200"/>
      <c r="G196" s="200"/>
      <c r="H196" s="200"/>
      <c r="I196" s="430"/>
      <c r="J196" s="431"/>
      <c r="K196" s="432"/>
      <c r="L196" s="435"/>
    </row>
    <row r="197" spans="1:12" ht="15" customHeight="1" x14ac:dyDescent="0.15">
      <c r="A197" s="279"/>
      <c r="B197" s="288" t="s">
        <v>101</v>
      </c>
      <c r="C197" s="200"/>
      <c r="D197" s="200"/>
      <c r="E197" s="200"/>
      <c r="F197" s="200"/>
      <c r="G197" s="200"/>
      <c r="H197" s="200"/>
      <c r="I197" s="430"/>
      <c r="J197" s="431"/>
      <c r="K197" s="432"/>
      <c r="L197" s="435"/>
    </row>
    <row r="198" spans="1:12" ht="15" customHeight="1" x14ac:dyDescent="0.15">
      <c r="A198" s="279"/>
      <c r="B198" s="288" t="s">
        <v>102</v>
      </c>
      <c r="C198" s="200"/>
      <c r="D198" s="200"/>
      <c r="E198" s="200"/>
      <c r="F198" s="200"/>
      <c r="G198" s="200"/>
      <c r="H198" s="200"/>
      <c r="I198" s="430"/>
      <c r="J198" s="431"/>
      <c r="K198" s="432"/>
      <c r="L198" s="435"/>
    </row>
    <row r="199" spans="1:12" ht="15" customHeight="1" x14ac:dyDescent="0.15">
      <c r="A199" s="279"/>
      <c r="B199" s="288" t="s">
        <v>103</v>
      </c>
      <c r="C199" s="200"/>
      <c r="D199" s="200"/>
      <c r="E199" s="200"/>
      <c r="F199" s="200"/>
      <c r="G199" s="200"/>
      <c r="H199" s="200"/>
      <c r="I199" s="430"/>
      <c r="J199" s="431"/>
      <c r="K199" s="432"/>
      <c r="L199" s="435"/>
    </row>
    <row r="200" spans="1:12" ht="15" customHeight="1" x14ac:dyDescent="0.15">
      <c r="A200" s="279"/>
      <c r="B200" s="288" t="s">
        <v>104</v>
      </c>
      <c r="C200" s="200"/>
      <c r="D200" s="200"/>
      <c r="E200" s="200"/>
      <c r="F200" s="200"/>
      <c r="G200" s="200"/>
      <c r="H200" s="200"/>
      <c r="I200" s="430"/>
      <c r="J200" s="431"/>
      <c r="K200" s="432"/>
      <c r="L200" s="435"/>
    </row>
    <row r="201" spans="1:12" ht="15" customHeight="1" x14ac:dyDescent="0.15">
      <c r="A201" s="279"/>
      <c r="B201" s="288" t="s">
        <v>105</v>
      </c>
      <c r="C201" s="200"/>
      <c r="D201" s="200"/>
      <c r="E201" s="200"/>
      <c r="F201" s="200"/>
      <c r="G201" s="200"/>
      <c r="H201" s="200"/>
      <c r="I201" s="430"/>
      <c r="J201" s="431"/>
      <c r="K201" s="432"/>
      <c r="L201" s="435"/>
    </row>
    <row r="202" spans="1:12" ht="15" customHeight="1" x14ac:dyDescent="0.15">
      <c r="A202" s="279"/>
      <c r="B202" s="288" t="s">
        <v>106</v>
      </c>
      <c r="C202" s="200"/>
      <c r="D202" s="200"/>
      <c r="E202" s="200"/>
      <c r="F202" s="200"/>
      <c r="G202" s="200"/>
      <c r="H202" s="200"/>
      <c r="I202" s="430"/>
      <c r="J202" s="431"/>
      <c r="K202" s="432"/>
      <c r="L202" s="435"/>
    </row>
    <row r="203" spans="1:12" ht="15" customHeight="1" x14ac:dyDescent="0.15">
      <c r="A203" s="279"/>
      <c r="B203" s="288" t="s">
        <v>107</v>
      </c>
      <c r="C203" s="200"/>
      <c r="D203" s="200"/>
      <c r="E203" s="200"/>
      <c r="F203" s="200"/>
      <c r="G203" s="200"/>
      <c r="H203" s="200"/>
      <c r="I203" s="430"/>
      <c r="J203" s="431"/>
      <c r="K203" s="432"/>
      <c r="L203" s="435"/>
    </row>
    <row r="204" spans="1:12" ht="15" customHeight="1" thickBot="1" x14ac:dyDescent="0.2">
      <c r="A204" s="279"/>
      <c r="B204" s="288" t="s">
        <v>108</v>
      </c>
      <c r="C204" s="200"/>
      <c r="D204" s="200"/>
      <c r="E204" s="200"/>
      <c r="F204" s="200"/>
      <c r="G204" s="200"/>
      <c r="H204" s="200"/>
      <c r="I204" s="433"/>
      <c r="J204" s="431"/>
      <c r="K204" s="434"/>
      <c r="L204" s="435"/>
    </row>
    <row r="205" spans="1:12" ht="30" customHeight="1" thickTop="1" thickBot="1" x14ac:dyDescent="0.2">
      <c r="A205" s="279"/>
      <c r="B205" s="502" t="s">
        <v>229</v>
      </c>
      <c r="C205" s="502"/>
      <c r="D205" s="502"/>
      <c r="E205" s="502"/>
      <c r="F205" s="502"/>
      <c r="G205" s="502"/>
      <c r="H205" s="502"/>
      <c r="I205" s="516" t="s">
        <v>110</v>
      </c>
      <c r="J205" s="510"/>
      <c r="K205" s="394"/>
      <c r="L205" s="400"/>
    </row>
    <row r="206" spans="1:12" ht="24.75" customHeight="1" thickTop="1" x14ac:dyDescent="0.15">
      <c r="A206" s="279"/>
      <c r="B206" s="279"/>
      <c r="C206" s="279"/>
      <c r="D206" s="279"/>
      <c r="E206" s="279"/>
      <c r="F206" s="279"/>
      <c r="G206" s="279"/>
      <c r="H206" s="279"/>
      <c r="I206" s="279"/>
      <c r="J206" s="279"/>
      <c r="K206" s="279"/>
      <c r="L206" s="298"/>
    </row>
    <row r="207" spans="1:12" ht="30" customHeight="1" x14ac:dyDescent="0.15">
      <c r="A207" s="279">
        <f>A190+1</f>
        <v>13</v>
      </c>
      <c r="B207" s="294" t="s">
        <v>88</v>
      </c>
      <c r="C207" s="616"/>
      <c r="D207" s="616"/>
      <c r="E207" s="283" t="s">
        <v>89</v>
      </c>
      <c r="F207" s="284"/>
      <c r="G207" s="503"/>
      <c r="H207" s="504"/>
      <c r="I207" s="285" t="s">
        <v>123</v>
      </c>
      <c r="J207" s="512"/>
      <c r="K207" s="513"/>
      <c r="L207" s="298"/>
    </row>
    <row r="208" spans="1:12" ht="15" customHeight="1" x14ac:dyDescent="0.15">
      <c r="A208" s="279"/>
      <c r="B208" s="505" t="s">
        <v>109</v>
      </c>
      <c r="C208" s="507" t="s">
        <v>144</v>
      </c>
      <c r="D208" s="508"/>
      <c r="E208" s="508"/>
      <c r="F208" s="508"/>
      <c r="G208" s="508"/>
      <c r="H208" s="509"/>
      <c r="I208" s="505" t="s">
        <v>90</v>
      </c>
      <c r="J208" s="505" t="s">
        <v>91</v>
      </c>
      <c r="K208" s="515" t="s">
        <v>111</v>
      </c>
      <c r="L208" s="518" t="s">
        <v>143</v>
      </c>
    </row>
    <row r="209" spans="1:12" ht="22.5" x14ac:dyDescent="0.15">
      <c r="A209" s="279"/>
      <c r="B209" s="506"/>
      <c r="C209" s="359" t="s">
        <v>92</v>
      </c>
      <c r="D209" s="287" t="s">
        <v>93</v>
      </c>
      <c r="E209" s="359" t="s">
        <v>94</v>
      </c>
      <c r="F209" s="359" t="s">
        <v>95</v>
      </c>
      <c r="G209" s="359" t="s">
        <v>133</v>
      </c>
      <c r="H209" s="359" t="s">
        <v>96</v>
      </c>
      <c r="I209" s="514"/>
      <c r="J209" s="514"/>
      <c r="K209" s="505"/>
      <c r="L209" s="529"/>
    </row>
    <row r="210" spans="1:12" ht="15" customHeight="1" x14ac:dyDescent="0.15">
      <c r="A210" s="279"/>
      <c r="B210" s="288" t="s">
        <v>97</v>
      </c>
      <c r="C210" s="200"/>
      <c r="D210" s="200"/>
      <c r="E210" s="200"/>
      <c r="F210" s="200"/>
      <c r="G210" s="200"/>
      <c r="H210" s="200"/>
      <c r="I210" s="430"/>
      <c r="J210" s="431"/>
      <c r="K210" s="432"/>
      <c r="L210" s="435"/>
    </row>
    <row r="211" spans="1:12" ht="15" customHeight="1" x14ac:dyDescent="0.15">
      <c r="A211" s="279"/>
      <c r="B211" s="288" t="s">
        <v>98</v>
      </c>
      <c r="C211" s="200"/>
      <c r="D211" s="200"/>
      <c r="E211" s="200"/>
      <c r="F211" s="200"/>
      <c r="G211" s="200"/>
      <c r="H211" s="200"/>
      <c r="I211" s="430"/>
      <c r="J211" s="431"/>
      <c r="K211" s="432"/>
      <c r="L211" s="435"/>
    </row>
    <row r="212" spans="1:12" ht="15" customHeight="1" x14ac:dyDescent="0.15">
      <c r="A212" s="279"/>
      <c r="B212" s="288" t="s">
        <v>99</v>
      </c>
      <c r="C212" s="200"/>
      <c r="D212" s="200"/>
      <c r="E212" s="200"/>
      <c r="F212" s="200"/>
      <c r="G212" s="200"/>
      <c r="H212" s="200"/>
      <c r="I212" s="430"/>
      <c r="J212" s="431"/>
      <c r="K212" s="432"/>
      <c r="L212" s="435"/>
    </row>
    <row r="213" spans="1:12" ht="15" customHeight="1" x14ac:dyDescent="0.15">
      <c r="A213" s="279"/>
      <c r="B213" s="288" t="s">
        <v>100</v>
      </c>
      <c r="C213" s="200"/>
      <c r="D213" s="200"/>
      <c r="E213" s="200"/>
      <c r="F213" s="200"/>
      <c r="G213" s="200"/>
      <c r="H213" s="200"/>
      <c r="I213" s="430"/>
      <c r="J213" s="431"/>
      <c r="K213" s="432"/>
      <c r="L213" s="435"/>
    </row>
    <row r="214" spans="1:12" ht="15" customHeight="1" x14ac:dyDescent="0.15">
      <c r="A214" s="279"/>
      <c r="B214" s="288" t="s">
        <v>101</v>
      </c>
      <c r="C214" s="200"/>
      <c r="D214" s="200"/>
      <c r="E214" s="200"/>
      <c r="F214" s="200"/>
      <c r="G214" s="200"/>
      <c r="H214" s="200"/>
      <c r="I214" s="430"/>
      <c r="J214" s="431"/>
      <c r="K214" s="432"/>
      <c r="L214" s="435"/>
    </row>
    <row r="215" spans="1:12" ht="15" customHeight="1" x14ac:dyDescent="0.15">
      <c r="A215" s="279"/>
      <c r="B215" s="288" t="s">
        <v>102</v>
      </c>
      <c r="C215" s="200"/>
      <c r="D215" s="200"/>
      <c r="E215" s="200"/>
      <c r="F215" s="200"/>
      <c r="G215" s="200"/>
      <c r="H215" s="200"/>
      <c r="I215" s="430"/>
      <c r="J215" s="431"/>
      <c r="K215" s="432"/>
      <c r="L215" s="435"/>
    </row>
    <row r="216" spans="1:12" ht="15" customHeight="1" x14ac:dyDescent="0.15">
      <c r="A216" s="279"/>
      <c r="B216" s="288" t="s">
        <v>103</v>
      </c>
      <c r="C216" s="200"/>
      <c r="D216" s="200"/>
      <c r="E216" s="200"/>
      <c r="F216" s="200"/>
      <c r="G216" s="200"/>
      <c r="H216" s="200"/>
      <c r="I216" s="430"/>
      <c r="J216" s="431"/>
      <c r="K216" s="432"/>
      <c r="L216" s="435"/>
    </row>
    <row r="217" spans="1:12" ht="15" customHeight="1" x14ac:dyDescent="0.15">
      <c r="A217" s="279"/>
      <c r="B217" s="288" t="s">
        <v>104</v>
      </c>
      <c r="C217" s="200"/>
      <c r="D217" s="200"/>
      <c r="E217" s="200"/>
      <c r="F217" s="200"/>
      <c r="G217" s="200"/>
      <c r="H217" s="200"/>
      <c r="I217" s="430"/>
      <c r="J217" s="431"/>
      <c r="K217" s="432"/>
      <c r="L217" s="435"/>
    </row>
    <row r="218" spans="1:12" ht="15" customHeight="1" x14ac:dyDescent="0.15">
      <c r="A218" s="279"/>
      <c r="B218" s="288" t="s">
        <v>105</v>
      </c>
      <c r="C218" s="200"/>
      <c r="D218" s="200"/>
      <c r="E218" s="200"/>
      <c r="F218" s="200"/>
      <c r="G218" s="200"/>
      <c r="H218" s="200"/>
      <c r="I218" s="430"/>
      <c r="J218" s="431"/>
      <c r="K218" s="432"/>
      <c r="L218" s="435"/>
    </row>
    <row r="219" spans="1:12" ht="15" customHeight="1" x14ac:dyDescent="0.15">
      <c r="A219" s="279"/>
      <c r="B219" s="288" t="s">
        <v>106</v>
      </c>
      <c r="C219" s="200"/>
      <c r="D219" s="200"/>
      <c r="E219" s="200"/>
      <c r="F219" s="200"/>
      <c r="G219" s="200"/>
      <c r="H219" s="200"/>
      <c r="I219" s="430"/>
      <c r="J219" s="431"/>
      <c r="K219" s="432"/>
      <c r="L219" s="435"/>
    </row>
    <row r="220" spans="1:12" ht="15" customHeight="1" x14ac:dyDescent="0.15">
      <c r="A220" s="279"/>
      <c r="B220" s="288" t="s">
        <v>107</v>
      </c>
      <c r="C220" s="200"/>
      <c r="D220" s="200"/>
      <c r="E220" s="200"/>
      <c r="F220" s="200"/>
      <c r="G220" s="200"/>
      <c r="H220" s="200"/>
      <c r="I220" s="430"/>
      <c r="J220" s="431"/>
      <c r="K220" s="432"/>
      <c r="L220" s="435"/>
    </row>
    <row r="221" spans="1:12" ht="15" customHeight="1" thickBot="1" x14ac:dyDescent="0.2">
      <c r="A221" s="279"/>
      <c r="B221" s="288" t="s">
        <v>108</v>
      </c>
      <c r="C221" s="200"/>
      <c r="D221" s="200"/>
      <c r="E221" s="200"/>
      <c r="F221" s="200"/>
      <c r="G221" s="200"/>
      <c r="H221" s="200"/>
      <c r="I221" s="433"/>
      <c r="J221" s="431"/>
      <c r="K221" s="434"/>
      <c r="L221" s="435"/>
    </row>
    <row r="222" spans="1:12" ht="30" customHeight="1" thickTop="1" thickBot="1" x14ac:dyDescent="0.2">
      <c r="A222" s="279"/>
      <c r="B222" s="502" t="s">
        <v>229</v>
      </c>
      <c r="C222" s="502"/>
      <c r="D222" s="502"/>
      <c r="E222" s="502"/>
      <c r="F222" s="502"/>
      <c r="G222" s="502"/>
      <c r="H222" s="502"/>
      <c r="I222" s="516" t="s">
        <v>110</v>
      </c>
      <c r="J222" s="510"/>
      <c r="K222" s="394"/>
      <c r="L222" s="400"/>
    </row>
    <row r="223" spans="1:12" ht="24.75" customHeight="1" thickTop="1" x14ac:dyDescent="0.15">
      <c r="A223" s="279"/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98"/>
    </row>
    <row r="224" spans="1:12" ht="30" customHeight="1" x14ac:dyDescent="0.15">
      <c r="A224" s="279">
        <f>A207+1</f>
        <v>14</v>
      </c>
      <c r="B224" s="294" t="s">
        <v>88</v>
      </c>
      <c r="C224" s="616"/>
      <c r="D224" s="616"/>
      <c r="E224" s="283" t="s">
        <v>89</v>
      </c>
      <c r="F224" s="284"/>
      <c r="G224" s="503"/>
      <c r="H224" s="504"/>
      <c r="I224" s="285" t="s">
        <v>123</v>
      </c>
      <c r="J224" s="512"/>
      <c r="K224" s="513"/>
      <c r="L224" s="298"/>
    </row>
    <row r="225" spans="1:12" ht="15" customHeight="1" x14ac:dyDescent="0.15">
      <c r="A225" s="279"/>
      <c r="B225" s="505" t="s">
        <v>109</v>
      </c>
      <c r="C225" s="507" t="s">
        <v>144</v>
      </c>
      <c r="D225" s="508"/>
      <c r="E225" s="508"/>
      <c r="F225" s="508"/>
      <c r="G225" s="508"/>
      <c r="H225" s="509"/>
      <c r="I225" s="505" t="s">
        <v>90</v>
      </c>
      <c r="J225" s="505" t="s">
        <v>91</v>
      </c>
      <c r="K225" s="515" t="s">
        <v>111</v>
      </c>
      <c r="L225" s="518" t="s">
        <v>143</v>
      </c>
    </row>
    <row r="226" spans="1:12" ht="22.5" x14ac:dyDescent="0.15">
      <c r="A226" s="279"/>
      <c r="B226" s="506"/>
      <c r="C226" s="359" t="s">
        <v>92</v>
      </c>
      <c r="D226" s="287" t="s">
        <v>93</v>
      </c>
      <c r="E226" s="359" t="s">
        <v>94</v>
      </c>
      <c r="F226" s="359" t="s">
        <v>95</v>
      </c>
      <c r="G226" s="359" t="s">
        <v>133</v>
      </c>
      <c r="H226" s="359" t="s">
        <v>96</v>
      </c>
      <c r="I226" s="514"/>
      <c r="J226" s="514"/>
      <c r="K226" s="505"/>
      <c r="L226" s="529"/>
    </row>
    <row r="227" spans="1:12" ht="15" customHeight="1" x14ac:dyDescent="0.15">
      <c r="A227" s="279"/>
      <c r="B227" s="288" t="s">
        <v>97</v>
      </c>
      <c r="C227" s="200"/>
      <c r="D227" s="200"/>
      <c r="E227" s="200"/>
      <c r="F227" s="200"/>
      <c r="G227" s="200"/>
      <c r="H227" s="200"/>
      <c r="I227" s="430"/>
      <c r="J227" s="431"/>
      <c r="K227" s="432"/>
      <c r="L227" s="435"/>
    </row>
    <row r="228" spans="1:12" ht="15" customHeight="1" x14ac:dyDescent="0.15">
      <c r="A228" s="279"/>
      <c r="B228" s="288" t="s">
        <v>98</v>
      </c>
      <c r="C228" s="200"/>
      <c r="D228" s="200"/>
      <c r="E228" s="200"/>
      <c r="F228" s="200"/>
      <c r="G228" s="200"/>
      <c r="H228" s="200"/>
      <c r="I228" s="430"/>
      <c r="J228" s="431"/>
      <c r="K228" s="432"/>
      <c r="L228" s="435"/>
    </row>
    <row r="229" spans="1:12" ht="15" customHeight="1" x14ac:dyDescent="0.15">
      <c r="A229" s="279"/>
      <c r="B229" s="288" t="s">
        <v>99</v>
      </c>
      <c r="C229" s="200"/>
      <c r="D229" s="200"/>
      <c r="E229" s="200"/>
      <c r="F229" s="200"/>
      <c r="G229" s="200"/>
      <c r="H229" s="200"/>
      <c r="I229" s="430"/>
      <c r="J229" s="431"/>
      <c r="K229" s="432"/>
      <c r="L229" s="435"/>
    </row>
    <row r="230" spans="1:12" ht="15" customHeight="1" x14ac:dyDescent="0.15">
      <c r="A230" s="279"/>
      <c r="B230" s="288" t="s">
        <v>100</v>
      </c>
      <c r="C230" s="200"/>
      <c r="D230" s="200"/>
      <c r="E230" s="200"/>
      <c r="F230" s="200"/>
      <c r="G230" s="200"/>
      <c r="H230" s="200"/>
      <c r="I230" s="430"/>
      <c r="J230" s="431"/>
      <c r="K230" s="432"/>
      <c r="L230" s="435"/>
    </row>
    <row r="231" spans="1:12" ht="15" customHeight="1" x14ac:dyDescent="0.15">
      <c r="A231" s="279"/>
      <c r="B231" s="288" t="s">
        <v>101</v>
      </c>
      <c r="C231" s="200"/>
      <c r="D231" s="200"/>
      <c r="E231" s="200"/>
      <c r="F231" s="200"/>
      <c r="G231" s="200"/>
      <c r="H231" s="200"/>
      <c r="I231" s="430"/>
      <c r="J231" s="431"/>
      <c r="K231" s="432"/>
      <c r="L231" s="435"/>
    </row>
    <row r="232" spans="1:12" ht="15" customHeight="1" x14ac:dyDescent="0.15">
      <c r="A232" s="279"/>
      <c r="B232" s="288" t="s">
        <v>102</v>
      </c>
      <c r="C232" s="200"/>
      <c r="D232" s="200"/>
      <c r="E232" s="200"/>
      <c r="F232" s="200"/>
      <c r="G232" s="200"/>
      <c r="H232" s="200"/>
      <c r="I232" s="430"/>
      <c r="J232" s="431"/>
      <c r="K232" s="432"/>
      <c r="L232" s="435"/>
    </row>
    <row r="233" spans="1:12" ht="15" customHeight="1" x14ac:dyDescent="0.15">
      <c r="A233" s="279"/>
      <c r="B233" s="288" t="s">
        <v>103</v>
      </c>
      <c r="C233" s="200"/>
      <c r="D233" s="200"/>
      <c r="E233" s="200"/>
      <c r="F233" s="200"/>
      <c r="G233" s="200"/>
      <c r="H233" s="200"/>
      <c r="I233" s="430"/>
      <c r="J233" s="431"/>
      <c r="K233" s="432"/>
      <c r="L233" s="435"/>
    </row>
    <row r="234" spans="1:12" ht="15" customHeight="1" x14ac:dyDescent="0.15">
      <c r="A234" s="279"/>
      <c r="B234" s="288" t="s">
        <v>104</v>
      </c>
      <c r="C234" s="200"/>
      <c r="D234" s="200"/>
      <c r="E234" s="200"/>
      <c r="F234" s="200"/>
      <c r="G234" s="200"/>
      <c r="H234" s="200"/>
      <c r="I234" s="430"/>
      <c r="J234" s="431"/>
      <c r="K234" s="432"/>
      <c r="L234" s="435"/>
    </row>
    <row r="235" spans="1:12" ht="15" customHeight="1" x14ac:dyDescent="0.15">
      <c r="A235" s="279"/>
      <c r="B235" s="288" t="s">
        <v>105</v>
      </c>
      <c r="C235" s="200"/>
      <c r="D235" s="200"/>
      <c r="E235" s="200"/>
      <c r="F235" s="200"/>
      <c r="G235" s="200"/>
      <c r="H235" s="200"/>
      <c r="I235" s="430"/>
      <c r="J235" s="431"/>
      <c r="K235" s="432"/>
      <c r="L235" s="435"/>
    </row>
    <row r="236" spans="1:12" ht="15" customHeight="1" x14ac:dyDescent="0.15">
      <c r="A236" s="279"/>
      <c r="B236" s="288" t="s">
        <v>106</v>
      </c>
      <c r="C236" s="200"/>
      <c r="D236" s="200"/>
      <c r="E236" s="200"/>
      <c r="F236" s="200"/>
      <c r="G236" s="200"/>
      <c r="H236" s="200"/>
      <c r="I236" s="430"/>
      <c r="J236" s="431"/>
      <c r="K236" s="432"/>
      <c r="L236" s="435"/>
    </row>
    <row r="237" spans="1:12" ht="15" customHeight="1" x14ac:dyDescent="0.15">
      <c r="A237" s="279"/>
      <c r="B237" s="288" t="s">
        <v>107</v>
      </c>
      <c r="C237" s="200"/>
      <c r="D237" s="200"/>
      <c r="E237" s="200"/>
      <c r="F237" s="200"/>
      <c r="G237" s="200"/>
      <c r="H237" s="200"/>
      <c r="I237" s="430"/>
      <c r="J237" s="431"/>
      <c r="K237" s="432"/>
      <c r="L237" s="435"/>
    </row>
    <row r="238" spans="1:12" ht="15" customHeight="1" thickBot="1" x14ac:dyDescent="0.2">
      <c r="A238" s="279"/>
      <c r="B238" s="288" t="s">
        <v>108</v>
      </c>
      <c r="C238" s="200"/>
      <c r="D238" s="200"/>
      <c r="E238" s="200"/>
      <c r="F238" s="200"/>
      <c r="G238" s="200"/>
      <c r="H238" s="200"/>
      <c r="I238" s="433"/>
      <c r="J238" s="431"/>
      <c r="K238" s="434"/>
      <c r="L238" s="435"/>
    </row>
    <row r="239" spans="1:12" ht="30" customHeight="1" thickTop="1" thickBot="1" x14ac:dyDescent="0.2">
      <c r="A239" s="279"/>
      <c r="B239" s="502" t="s">
        <v>229</v>
      </c>
      <c r="C239" s="502"/>
      <c r="D239" s="502"/>
      <c r="E239" s="502"/>
      <c r="F239" s="502"/>
      <c r="G239" s="502"/>
      <c r="H239" s="502"/>
      <c r="I239" s="516" t="s">
        <v>110</v>
      </c>
      <c r="J239" s="510"/>
      <c r="K239" s="394"/>
      <c r="L239" s="400"/>
    </row>
    <row r="240" spans="1:12" ht="24.75" customHeight="1" thickTop="1" x14ac:dyDescent="0.15">
      <c r="A240" s="279"/>
      <c r="B240" s="279"/>
      <c r="C240" s="279"/>
      <c r="D240" s="279"/>
      <c r="E240" s="279"/>
      <c r="F240" s="279"/>
      <c r="G240" s="279"/>
      <c r="H240" s="279"/>
      <c r="I240" s="279"/>
      <c r="J240" s="279"/>
      <c r="K240" s="279"/>
      <c r="L240" s="298"/>
    </row>
    <row r="241" spans="1:12" ht="30" customHeight="1" x14ac:dyDescent="0.15">
      <c r="A241" s="279">
        <f>A224+1</f>
        <v>15</v>
      </c>
      <c r="B241" s="294" t="s">
        <v>88</v>
      </c>
      <c r="C241" s="616"/>
      <c r="D241" s="616"/>
      <c r="E241" s="283" t="s">
        <v>89</v>
      </c>
      <c r="F241" s="284"/>
      <c r="G241" s="503"/>
      <c r="H241" s="504"/>
      <c r="I241" s="285" t="s">
        <v>123</v>
      </c>
      <c r="J241" s="512"/>
      <c r="K241" s="513"/>
      <c r="L241" s="298"/>
    </row>
    <row r="242" spans="1:12" ht="15" customHeight="1" x14ac:dyDescent="0.15">
      <c r="A242" s="279"/>
      <c r="B242" s="505" t="s">
        <v>109</v>
      </c>
      <c r="C242" s="507" t="s">
        <v>144</v>
      </c>
      <c r="D242" s="508"/>
      <c r="E242" s="508"/>
      <c r="F242" s="508"/>
      <c r="G242" s="508"/>
      <c r="H242" s="509"/>
      <c r="I242" s="505" t="s">
        <v>90</v>
      </c>
      <c r="J242" s="505" t="s">
        <v>91</v>
      </c>
      <c r="K242" s="515" t="s">
        <v>111</v>
      </c>
      <c r="L242" s="518" t="s">
        <v>143</v>
      </c>
    </row>
    <row r="243" spans="1:12" ht="22.5" x14ac:dyDescent="0.15">
      <c r="A243" s="279"/>
      <c r="B243" s="506"/>
      <c r="C243" s="359" t="s">
        <v>92</v>
      </c>
      <c r="D243" s="287" t="s">
        <v>93</v>
      </c>
      <c r="E243" s="359" t="s">
        <v>94</v>
      </c>
      <c r="F243" s="359" t="s">
        <v>95</v>
      </c>
      <c r="G243" s="359" t="s">
        <v>133</v>
      </c>
      <c r="H243" s="359" t="s">
        <v>96</v>
      </c>
      <c r="I243" s="514"/>
      <c r="J243" s="514"/>
      <c r="K243" s="505"/>
      <c r="L243" s="529"/>
    </row>
    <row r="244" spans="1:12" ht="15" customHeight="1" x14ac:dyDescent="0.15">
      <c r="A244" s="279"/>
      <c r="B244" s="288" t="s">
        <v>97</v>
      </c>
      <c r="C244" s="200"/>
      <c r="D244" s="200"/>
      <c r="E244" s="200"/>
      <c r="F244" s="200"/>
      <c r="G244" s="200"/>
      <c r="H244" s="200"/>
      <c r="I244" s="430"/>
      <c r="J244" s="431"/>
      <c r="K244" s="432"/>
      <c r="L244" s="435"/>
    </row>
    <row r="245" spans="1:12" ht="15" customHeight="1" x14ac:dyDescent="0.15">
      <c r="A245" s="279"/>
      <c r="B245" s="288" t="s">
        <v>98</v>
      </c>
      <c r="C245" s="200"/>
      <c r="D245" s="200"/>
      <c r="E245" s="200"/>
      <c r="F245" s="200"/>
      <c r="G245" s="200"/>
      <c r="H245" s="200"/>
      <c r="I245" s="430"/>
      <c r="J245" s="431"/>
      <c r="K245" s="432"/>
      <c r="L245" s="435"/>
    </row>
    <row r="246" spans="1:12" ht="15" customHeight="1" x14ac:dyDescent="0.15">
      <c r="A246" s="279"/>
      <c r="B246" s="288" t="s">
        <v>99</v>
      </c>
      <c r="C246" s="200"/>
      <c r="D246" s="200"/>
      <c r="E246" s="200"/>
      <c r="F246" s="200"/>
      <c r="G246" s="200"/>
      <c r="H246" s="200"/>
      <c r="I246" s="430"/>
      <c r="J246" s="431"/>
      <c r="K246" s="432"/>
      <c r="L246" s="435"/>
    </row>
    <row r="247" spans="1:12" ht="15" customHeight="1" x14ac:dyDescent="0.15">
      <c r="A247" s="279"/>
      <c r="B247" s="288" t="s">
        <v>100</v>
      </c>
      <c r="C247" s="200"/>
      <c r="D247" s="200"/>
      <c r="E247" s="200"/>
      <c r="F247" s="200"/>
      <c r="G247" s="200"/>
      <c r="H247" s="200"/>
      <c r="I247" s="430"/>
      <c r="J247" s="431"/>
      <c r="K247" s="432"/>
      <c r="L247" s="435"/>
    </row>
    <row r="248" spans="1:12" ht="15" customHeight="1" x14ac:dyDescent="0.15">
      <c r="A248" s="279"/>
      <c r="B248" s="288" t="s">
        <v>101</v>
      </c>
      <c r="C248" s="200"/>
      <c r="D248" s="200"/>
      <c r="E248" s="200"/>
      <c r="F248" s="200"/>
      <c r="G248" s="200"/>
      <c r="H248" s="200"/>
      <c r="I248" s="430"/>
      <c r="J248" s="431"/>
      <c r="K248" s="432"/>
      <c r="L248" s="435"/>
    </row>
    <row r="249" spans="1:12" ht="15" customHeight="1" x14ac:dyDescent="0.15">
      <c r="A249" s="279"/>
      <c r="B249" s="288" t="s">
        <v>102</v>
      </c>
      <c r="C249" s="200"/>
      <c r="D249" s="200"/>
      <c r="E249" s="200"/>
      <c r="F249" s="200"/>
      <c r="G249" s="200"/>
      <c r="H249" s="200"/>
      <c r="I249" s="430"/>
      <c r="J249" s="431"/>
      <c r="K249" s="432"/>
      <c r="L249" s="435"/>
    </row>
    <row r="250" spans="1:12" ht="15" customHeight="1" x14ac:dyDescent="0.15">
      <c r="A250" s="279"/>
      <c r="B250" s="288" t="s">
        <v>103</v>
      </c>
      <c r="C250" s="200"/>
      <c r="D250" s="200"/>
      <c r="E250" s="200"/>
      <c r="F250" s="200"/>
      <c r="G250" s="200"/>
      <c r="H250" s="200"/>
      <c r="I250" s="430"/>
      <c r="J250" s="431"/>
      <c r="K250" s="432"/>
      <c r="L250" s="435"/>
    </row>
    <row r="251" spans="1:12" ht="15" customHeight="1" x14ac:dyDescent="0.15">
      <c r="A251" s="279"/>
      <c r="B251" s="288" t="s">
        <v>104</v>
      </c>
      <c r="C251" s="200"/>
      <c r="D251" s="200"/>
      <c r="E251" s="200"/>
      <c r="F251" s="200"/>
      <c r="G251" s="200"/>
      <c r="H251" s="200"/>
      <c r="I251" s="430"/>
      <c r="J251" s="431"/>
      <c r="K251" s="432"/>
      <c r="L251" s="435"/>
    </row>
    <row r="252" spans="1:12" ht="15" customHeight="1" x14ac:dyDescent="0.15">
      <c r="A252" s="279"/>
      <c r="B252" s="288" t="s">
        <v>105</v>
      </c>
      <c r="C252" s="200"/>
      <c r="D252" s="200"/>
      <c r="E252" s="200"/>
      <c r="F252" s="200"/>
      <c r="G252" s="200"/>
      <c r="H252" s="200"/>
      <c r="I252" s="430"/>
      <c r="J252" s="431"/>
      <c r="K252" s="432"/>
      <c r="L252" s="435"/>
    </row>
    <row r="253" spans="1:12" ht="15" customHeight="1" x14ac:dyDescent="0.15">
      <c r="A253" s="279"/>
      <c r="B253" s="288" t="s">
        <v>106</v>
      </c>
      <c r="C253" s="200"/>
      <c r="D253" s="200"/>
      <c r="E253" s="200"/>
      <c r="F253" s="200"/>
      <c r="G253" s="200"/>
      <c r="H253" s="200"/>
      <c r="I253" s="430"/>
      <c r="J253" s="431"/>
      <c r="K253" s="432"/>
      <c r="L253" s="435"/>
    </row>
    <row r="254" spans="1:12" ht="15" customHeight="1" x14ac:dyDescent="0.15">
      <c r="A254" s="279"/>
      <c r="B254" s="288" t="s">
        <v>107</v>
      </c>
      <c r="C254" s="200"/>
      <c r="D254" s="200"/>
      <c r="E254" s="200"/>
      <c r="F254" s="200"/>
      <c r="G254" s="200"/>
      <c r="H254" s="200"/>
      <c r="I254" s="430"/>
      <c r="J254" s="431"/>
      <c r="K254" s="432"/>
      <c r="L254" s="435"/>
    </row>
    <row r="255" spans="1:12" ht="15" customHeight="1" thickBot="1" x14ac:dyDescent="0.2">
      <c r="A255" s="279"/>
      <c r="B255" s="288" t="s">
        <v>108</v>
      </c>
      <c r="C255" s="200"/>
      <c r="D255" s="200"/>
      <c r="E255" s="200"/>
      <c r="F255" s="200"/>
      <c r="G255" s="200"/>
      <c r="H255" s="200"/>
      <c r="I255" s="433"/>
      <c r="J255" s="431"/>
      <c r="K255" s="434"/>
      <c r="L255" s="435"/>
    </row>
    <row r="256" spans="1:12" ht="30" customHeight="1" thickTop="1" thickBot="1" x14ac:dyDescent="0.2">
      <c r="A256" s="279"/>
      <c r="B256" s="502" t="s">
        <v>229</v>
      </c>
      <c r="C256" s="502"/>
      <c r="D256" s="502"/>
      <c r="E256" s="502"/>
      <c r="F256" s="502"/>
      <c r="G256" s="502"/>
      <c r="H256" s="502"/>
      <c r="I256" s="516" t="s">
        <v>110</v>
      </c>
      <c r="J256" s="510"/>
      <c r="K256" s="394"/>
      <c r="L256" s="400"/>
    </row>
    <row r="257" spans="1:12" ht="24.75" customHeight="1" thickTop="1" x14ac:dyDescent="0.15">
      <c r="A257" s="279"/>
      <c r="B257" s="279"/>
      <c r="C257" s="279"/>
      <c r="D257" s="279"/>
      <c r="E257" s="279"/>
      <c r="F257" s="279"/>
      <c r="G257" s="279"/>
      <c r="H257" s="279"/>
      <c r="I257" s="279"/>
      <c r="J257" s="279"/>
      <c r="K257" s="279"/>
      <c r="L257" s="298"/>
    </row>
    <row r="258" spans="1:12" ht="30" customHeight="1" x14ac:dyDescent="0.15">
      <c r="A258" s="279">
        <f>A241+1</f>
        <v>16</v>
      </c>
      <c r="B258" s="294" t="s">
        <v>88</v>
      </c>
      <c r="C258" s="616"/>
      <c r="D258" s="616"/>
      <c r="E258" s="283" t="s">
        <v>89</v>
      </c>
      <c r="F258" s="284"/>
      <c r="G258" s="503"/>
      <c r="H258" s="504"/>
      <c r="I258" s="285" t="s">
        <v>123</v>
      </c>
      <c r="J258" s="512"/>
      <c r="K258" s="513"/>
      <c r="L258" s="298"/>
    </row>
    <row r="259" spans="1:12" ht="15" customHeight="1" x14ac:dyDescent="0.15">
      <c r="A259" s="279"/>
      <c r="B259" s="505" t="s">
        <v>109</v>
      </c>
      <c r="C259" s="507" t="s">
        <v>144</v>
      </c>
      <c r="D259" s="508"/>
      <c r="E259" s="508"/>
      <c r="F259" s="508"/>
      <c r="G259" s="508"/>
      <c r="H259" s="509"/>
      <c r="I259" s="505" t="s">
        <v>90</v>
      </c>
      <c r="J259" s="505" t="s">
        <v>91</v>
      </c>
      <c r="K259" s="515" t="s">
        <v>111</v>
      </c>
      <c r="L259" s="518" t="s">
        <v>143</v>
      </c>
    </row>
    <row r="260" spans="1:12" ht="22.5" x14ac:dyDescent="0.15">
      <c r="A260" s="279"/>
      <c r="B260" s="506"/>
      <c r="C260" s="359" t="s">
        <v>92</v>
      </c>
      <c r="D260" s="287" t="s">
        <v>93</v>
      </c>
      <c r="E260" s="359" t="s">
        <v>94</v>
      </c>
      <c r="F260" s="359" t="s">
        <v>95</v>
      </c>
      <c r="G260" s="359" t="s">
        <v>133</v>
      </c>
      <c r="H260" s="359" t="s">
        <v>96</v>
      </c>
      <c r="I260" s="514"/>
      <c r="J260" s="514"/>
      <c r="K260" s="505"/>
      <c r="L260" s="529"/>
    </row>
    <row r="261" spans="1:12" ht="15" customHeight="1" x14ac:dyDescent="0.15">
      <c r="A261" s="279"/>
      <c r="B261" s="288" t="s">
        <v>97</v>
      </c>
      <c r="C261" s="200"/>
      <c r="D261" s="200"/>
      <c r="E261" s="200"/>
      <c r="F261" s="200"/>
      <c r="G261" s="200"/>
      <c r="H261" s="200"/>
      <c r="I261" s="430"/>
      <c r="J261" s="431"/>
      <c r="K261" s="432"/>
      <c r="L261" s="435"/>
    </row>
    <row r="262" spans="1:12" ht="15" customHeight="1" x14ac:dyDescent="0.15">
      <c r="A262" s="279"/>
      <c r="B262" s="288" t="s">
        <v>98</v>
      </c>
      <c r="C262" s="200"/>
      <c r="D262" s="200"/>
      <c r="E262" s="200"/>
      <c r="F262" s="200"/>
      <c r="G262" s="200"/>
      <c r="H262" s="200"/>
      <c r="I262" s="430"/>
      <c r="J262" s="431"/>
      <c r="K262" s="432"/>
      <c r="L262" s="435"/>
    </row>
    <row r="263" spans="1:12" ht="15" customHeight="1" x14ac:dyDescent="0.15">
      <c r="A263" s="279"/>
      <c r="B263" s="288" t="s">
        <v>99</v>
      </c>
      <c r="C263" s="200"/>
      <c r="D263" s="200"/>
      <c r="E263" s="200"/>
      <c r="F263" s="200"/>
      <c r="G263" s="200"/>
      <c r="H263" s="200"/>
      <c r="I263" s="430"/>
      <c r="J263" s="431"/>
      <c r="K263" s="432"/>
      <c r="L263" s="435"/>
    </row>
    <row r="264" spans="1:12" ht="15" customHeight="1" x14ac:dyDescent="0.15">
      <c r="A264" s="279"/>
      <c r="B264" s="288" t="s">
        <v>100</v>
      </c>
      <c r="C264" s="200"/>
      <c r="D264" s="200"/>
      <c r="E264" s="200"/>
      <c r="F264" s="200"/>
      <c r="G264" s="200"/>
      <c r="H264" s="200"/>
      <c r="I264" s="430"/>
      <c r="J264" s="431"/>
      <c r="K264" s="432"/>
      <c r="L264" s="435"/>
    </row>
    <row r="265" spans="1:12" ht="15" customHeight="1" x14ac:dyDescent="0.15">
      <c r="A265" s="279"/>
      <c r="B265" s="288" t="s">
        <v>101</v>
      </c>
      <c r="C265" s="200"/>
      <c r="D265" s="200"/>
      <c r="E265" s="200"/>
      <c r="F265" s="200"/>
      <c r="G265" s="200"/>
      <c r="H265" s="200"/>
      <c r="I265" s="430"/>
      <c r="J265" s="431"/>
      <c r="K265" s="432"/>
      <c r="L265" s="435"/>
    </row>
    <row r="266" spans="1:12" ht="15" customHeight="1" x14ac:dyDescent="0.15">
      <c r="A266" s="279"/>
      <c r="B266" s="288" t="s">
        <v>102</v>
      </c>
      <c r="C266" s="200"/>
      <c r="D266" s="200"/>
      <c r="E266" s="200"/>
      <c r="F266" s="200"/>
      <c r="G266" s="200"/>
      <c r="H266" s="200"/>
      <c r="I266" s="430"/>
      <c r="J266" s="431"/>
      <c r="K266" s="432"/>
      <c r="L266" s="435"/>
    </row>
    <row r="267" spans="1:12" ht="15" customHeight="1" x14ac:dyDescent="0.15">
      <c r="A267" s="279"/>
      <c r="B267" s="288" t="s">
        <v>103</v>
      </c>
      <c r="C267" s="200"/>
      <c r="D267" s="200"/>
      <c r="E267" s="200"/>
      <c r="F267" s="200"/>
      <c r="G267" s="200"/>
      <c r="H267" s="200"/>
      <c r="I267" s="430"/>
      <c r="J267" s="431"/>
      <c r="K267" s="432"/>
      <c r="L267" s="435"/>
    </row>
    <row r="268" spans="1:12" ht="15" customHeight="1" x14ac:dyDescent="0.15">
      <c r="A268" s="279"/>
      <c r="B268" s="288" t="s">
        <v>104</v>
      </c>
      <c r="C268" s="200"/>
      <c r="D268" s="200"/>
      <c r="E268" s="200"/>
      <c r="F268" s="200"/>
      <c r="G268" s="200"/>
      <c r="H268" s="200"/>
      <c r="I268" s="430"/>
      <c r="J268" s="431"/>
      <c r="K268" s="432"/>
      <c r="L268" s="435"/>
    </row>
    <row r="269" spans="1:12" ht="15" customHeight="1" x14ac:dyDescent="0.15">
      <c r="A269" s="279"/>
      <c r="B269" s="288" t="s">
        <v>105</v>
      </c>
      <c r="C269" s="200"/>
      <c r="D269" s="200"/>
      <c r="E269" s="200"/>
      <c r="F269" s="200"/>
      <c r="G269" s="200"/>
      <c r="H269" s="200"/>
      <c r="I269" s="430"/>
      <c r="J269" s="431"/>
      <c r="K269" s="432"/>
      <c r="L269" s="435"/>
    </row>
    <row r="270" spans="1:12" ht="15" customHeight="1" x14ac:dyDescent="0.15">
      <c r="A270" s="279"/>
      <c r="B270" s="288" t="s">
        <v>106</v>
      </c>
      <c r="C270" s="200"/>
      <c r="D270" s="200"/>
      <c r="E270" s="200"/>
      <c r="F270" s="200"/>
      <c r="G270" s="200"/>
      <c r="H270" s="200"/>
      <c r="I270" s="430"/>
      <c r="J270" s="431"/>
      <c r="K270" s="432"/>
      <c r="L270" s="435"/>
    </row>
    <row r="271" spans="1:12" ht="15" customHeight="1" x14ac:dyDescent="0.15">
      <c r="A271" s="279"/>
      <c r="B271" s="288" t="s">
        <v>107</v>
      </c>
      <c r="C271" s="200"/>
      <c r="D271" s="200"/>
      <c r="E271" s="200"/>
      <c r="F271" s="200"/>
      <c r="G271" s="200"/>
      <c r="H271" s="200"/>
      <c r="I271" s="430"/>
      <c r="J271" s="431"/>
      <c r="K271" s="432"/>
      <c r="L271" s="435"/>
    </row>
    <row r="272" spans="1:12" ht="15" customHeight="1" thickBot="1" x14ac:dyDescent="0.2">
      <c r="A272" s="279"/>
      <c r="B272" s="288" t="s">
        <v>108</v>
      </c>
      <c r="C272" s="200"/>
      <c r="D272" s="200"/>
      <c r="E272" s="200"/>
      <c r="F272" s="200"/>
      <c r="G272" s="200"/>
      <c r="H272" s="200"/>
      <c r="I272" s="433"/>
      <c r="J272" s="431"/>
      <c r="K272" s="434"/>
      <c r="L272" s="435"/>
    </row>
    <row r="273" spans="1:12" ht="30" customHeight="1" thickTop="1" thickBot="1" x14ac:dyDescent="0.2">
      <c r="A273" s="279"/>
      <c r="B273" s="502" t="s">
        <v>229</v>
      </c>
      <c r="C273" s="502"/>
      <c r="D273" s="502"/>
      <c r="E273" s="502"/>
      <c r="F273" s="502"/>
      <c r="G273" s="502"/>
      <c r="H273" s="502"/>
      <c r="I273" s="516" t="s">
        <v>110</v>
      </c>
      <c r="J273" s="510"/>
      <c r="K273" s="394"/>
      <c r="L273" s="400"/>
    </row>
    <row r="274" spans="1:12" ht="24.75" customHeight="1" thickTop="1" x14ac:dyDescent="0.15">
      <c r="A274" s="279"/>
      <c r="B274" s="279"/>
      <c r="C274" s="279"/>
      <c r="D274" s="279"/>
      <c r="E274" s="279"/>
      <c r="F274" s="279"/>
      <c r="G274" s="279"/>
      <c r="H274" s="279"/>
      <c r="I274" s="279"/>
      <c r="J274" s="279"/>
      <c r="K274" s="279"/>
      <c r="L274" s="298"/>
    </row>
    <row r="275" spans="1:12" ht="30" customHeight="1" x14ac:dyDescent="0.15">
      <c r="A275" s="279">
        <f>A258+1</f>
        <v>17</v>
      </c>
      <c r="B275" s="294" t="s">
        <v>88</v>
      </c>
      <c r="C275" s="616"/>
      <c r="D275" s="616"/>
      <c r="E275" s="283" t="s">
        <v>89</v>
      </c>
      <c r="F275" s="284"/>
      <c r="G275" s="503"/>
      <c r="H275" s="504"/>
      <c r="I275" s="285" t="s">
        <v>123</v>
      </c>
      <c r="J275" s="512"/>
      <c r="K275" s="513"/>
      <c r="L275" s="298"/>
    </row>
    <row r="276" spans="1:12" ht="15" customHeight="1" x14ac:dyDescent="0.15">
      <c r="A276" s="279"/>
      <c r="B276" s="505" t="s">
        <v>109</v>
      </c>
      <c r="C276" s="507" t="s">
        <v>144</v>
      </c>
      <c r="D276" s="508"/>
      <c r="E276" s="508"/>
      <c r="F276" s="508"/>
      <c r="G276" s="508"/>
      <c r="H276" s="509"/>
      <c r="I276" s="505" t="s">
        <v>90</v>
      </c>
      <c r="J276" s="505" t="s">
        <v>91</v>
      </c>
      <c r="K276" s="515" t="s">
        <v>111</v>
      </c>
      <c r="L276" s="518" t="s">
        <v>143</v>
      </c>
    </row>
    <row r="277" spans="1:12" ht="22.5" x14ac:dyDescent="0.15">
      <c r="A277" s="279"/>
      <c r="B277" s="506"/>
      <c r="C277" s="359" t="s">
        <v>92</v>
      </c>
      <c r="D277" s="287" t="s">
        <v>93</v>
      </c>
      <c r="E277" s="359" t="s">
        <v>94</v>
      </c>
      <c r="F277" s="359" t="s">
        <v>95</v>
      </c>
      <c r="G277" s="359" t="s">
        <v>133</v>
      </c>
      <c r="H277" s="359" t="s">
        <v>96</v>
      </c>
      <c r="I277" s="514"/>
      <c r="J277" s="514"/>
      <c r="K277" s="505"/>
      <c r="L277" s="529"/>
    </row>
    <row r="278" spans="1:12" ht="15" customHeight="1" x14ac:dyDescent="0.15">
      <c r="A278" s="279"/>
      <c r="B278" s="288" t="s">
        <v>97</v>
      </c>
      <c r="C278" s="200"/>
      <c r="D278" s="200"/>
      <c r="E278" s="200"/>
      <c r="F278" s="200"/>
      <c r="G278" s="200"/>
      <c r="H278" s="200"/>
      <c r="I278" s="430"/>
      <c r="J278" s="431"/>
      <c r="K278" s="432"/>
      <c r="L278" s="435"/>
    </row>
    <row r="279" spans="1:12" ht="15" customHeight="1" x14ac:dyDescent="0.15">
      <c r="A279" s="279"/>
      <c r="B279" s="288" t="s">
        <v>98</v>
      </c>
      <c r="C279" s="200"/>
      <c r="D279" s="200"/>
      <c r="E279" s="200"/>
      <c r="F279" s="200"/>
      <c r="G279" s="200"/>
      <c r="H279" s="200"/>
      <c r="I279" s="430"/>
      <c r="J279" s="431"/>
      <c r="K279" s="432"/>
      <c r="L279" s="435"/>
    </row>
    <row r="280" spans="1:12" ht="15" customHeight="1" x14ac:dyDescent="0.15">
      <c r="A280" s="279"/>
      <c r="B280" s="288" t="s">
        <v>99</v>
      </c>
      <c r="C280" s="200"/>
      <c r="D280" s="200"/>
      <c r="E280" s="200"/>
      <c r="F280" s="200"/>
      <c r="G280" s="200"/>
      <c r="H280" s="200"/>
      <c r="I280" s="430"/>
      <c r="J280" s="431"/>
      <c r="K280" s="432"/>
      <c r="L280" s="435"/>
    </row>
    <row r="281" spans="1:12" ht="15" customHeight="1" x14ac:dyDescent="0.15">
      <c r="A281" s="279"/>
      <c r="B281" s="288" t="s">
        <v>100</v>
      </c>
      <c r="C281" s="200"/>
      <c r="D281" s="200"/>
      <c r="E281" s="200"/>
      <c r="F281" s="200"/>
      <c r="G281" s="200"/>
      <c r="H281" s="200"/>
      <c r="I281" s="430"/>
      <c r="J281" s="431"/>
      <c r="K281" s="432"/>
      <c r="L281" s="435"/>
    </row>
    <row r="282" spans="1:12" ht="15" customHeight="1" x14ac:dyDescent="0.15">
      <c r="A282" s="279"/>
      <c r="B282" s="288" t="s">
        <v>101</v>
      </c>
      <c r="C282" s="200"/>
      <c r="D282" s="200"/>
      <c r="E282" s="200"/>
      <c r="F282" s="200"/>
      <c r="G282" s="200"/>
      <c r="H282" s="200"/>
      <c r="I282" s="430"/>
      <c r="J282" s="431"/>
      <c r="K282" s="432"/>
      <c r="L282" s="435"/>
    </row>
    <row r="283" spans="1:12" ht="15" customHeight="1" x14ac:dyDescent="0.15">
      <c r="A283" s="279"/>
      <c r="B283" s="288" t="s">
        <v>102</v>
      </c>
      <c r="C283" s="200"/>
      <c r="D283" s="200"/>
      <c r="E283" s="200"/>
      <c r="F283" s="200"/>
      <c r="G283" s="200"/>
      <c r="H283" s="200"/>
      <c r="I283" s="430"/>
      <c r="J283" s="431"/>
      <c r="K283" s="432"/>
      <c r="L283" s="435"/>
    </row>
    <row r="284" spans="1:12" ht="15" customHeight="1" x14ac:dyDescent="0.15">
      <c r="A284" s="279"/>
      <c r="B284" s="288" t="s">
        <v>103</v>
      </c>
      <c r="C284" s="200"/>
      <c r="D284" s="200"/>
      <c r="E284" s="200"/>
      <c r="F284" s="200"/>
      <c r="G284" s="200"/>
      <c r="H284" s="200"/>
      <c r="I284" s="430"/>
      <c r="J284" s="431"/>
      <c r="K284" s="432"/>
      <c r="L284" s="435"/>
    </row>
    <row r="285" spans="1:12" ht="15" customHeight="1" x14ac:dyDescent="0.15">
      <c r="A285" s="279"/>
      <c r="B285" s="288" t="s">
        <v>104</v>
      </c>
      <c r="C285" s="200"/>
      <c r="D285" s="200"/>
      <c r="E285" s="200"/>
      <c r="F285" s="200"/>
      <c r="G285" s="200"/>
      <c r="H285" s="200"/>
      <c r="I285" s="430"/>
      <c r="J285" s="431"/>
      <c r="K285" s="432"/>
      <c r="L285" s="435"/>
    </row>
    <row r="286" spans="1:12" ht="15" customHeight="1" x14ac:dyDescent="0.15">
      <c r="A286" s="279"/>
      <c r="B286" s="288" t="s">
        <v>105</v>
      </c>
      <c r="C286" s="200"/>
      <c r="D286" s="200"/>
      <c r="E286" s="200"/>
      <c r="F286" s="200"/>
      <c r="G286" s="200"/>
      <c r="H286" s="200"/>
      <c r="I286" s="430"/>
      <c r="J286" s="431"/>
      <c r="K286" s="432"/>
      <c r="L286" s="435"/>
    </row>
    <row r="287" spans="1:12" ht="15" customHeight="1" x14ac:dyDescent="0.15">
      <c r="A287" s="279"/>
      <c r="B287" s="288" t="s">
        <v>106</v>
      </c>
      <c r="C287" s="200"/>
      <c r="D287" s="200"/>
      <c r="E287" s="200"/>
      <c r="F287" s="200"/>
      <c r="G287" s="200"/>
      <c r="H287" s="200"/>
      <c r="I287" s="430"/>
      <c r="J287" s="431"/>
      <c r="K287" s="432"/>
      <c r="L287" s="435"/>
    </row>
    <row r="288" spans="1:12" ht="15" customHeight="1" x14ac:dyDescent="0.15">
      <c r="A288" s="279"/>
      <c r="B288" s="288" t="s">
        <v>107</v>
      </c>
      <c r="C288" s="200"/>
      <c r="D288" s="200"/>
      <c r="E288" s="200"/>
      <c r="F288" s="200"/>
      <c r="G288" s="200"/>
      <c r="H288" s="200"/>
      <c r="I288" s="430"/>
      <c r="J288" s="431"/>
      <c r="K288" s="432"/>
      <c r="L288" s="435"/>
    </row>
    <row r="289" spans="1:12" ht="15" customHeight="1" thickBot="1" x14ac:dyDescent="0.2">
      <c r="A289" s="279"/>
      <c r="B289" s="288" t="s">
        <v>108</v>
      </c>
      <c r="C289" s="200"/>
      <c r="D289" s="200"/>
      <c r="E289" s="200"/>
      <c r="F289" s="200"/>
      <c r="G289" s="200"/>
      <c r="H289" s="200"/>
      <c r="I289" s="433"/>
      <c r="J289" s="431"/>
      <c r="K289" s="434"/>
      <c r="L289" s="435"/>
    </row>
    <row r="290" spans="1:12" ht="30" customHeight="1" thickTop="1" thickBot="1" x14ac:dyDescent="0.2">
      <c r="A290" s="279"/>
      <c r="B290" s="502" t="s">
        <v>229</v>
      </c>
      <c r="C290" s="502"/>
      <c r="D290" s="502"/>
      <c r="E290" s="502"/>
      <c r="F290" s="502"/>
      <c r="G290" s="502"/>
      <c r="H290" s="502"/>
      <c r="I290" s="516" t="s">
        <v>110</v>
      </c>
      <c r="J290" s="510"/>
      <c r="K290" s="394"/>
      <c r="L290" s="400"/>
    </row>
    <row r="291" spans="1:12" ht="24.75" customHeight="1" thickTop="1" x14ac:dyDescent="0.15">
      <c r="A291" s="279"/>
      <c r="B291" s="279"/>
      <c r="C291" s="279"/>
      <c r="D291" s="279"/>
      <c r="E291" s="279"/>
      <c r="F291" s="279"/>
      <c r="G291" s="279"/>
      <c r="H291" s="279"/>
      <c r="I291" s="279"/>
      <c r="J291" s="279"/>
      <c r="K291" s="279"/>
      <c r="L291" s="298"/>
    </row>
    <row r="292" spans="1:12" ht="30" customHeight="1" x14ac:dyDescent="0.15">
      <c r="A292" s="279">
        <f>A275+1</f>
        <v>18</v>
      </c>
      <c r="B292" s="294" t="s">
        <v>88</v>
      </c>
      <c r="C292" s="616"/>
      <c r="D292" s="616"/>
      <c r="E292" s="283" t="s">
        <v>89</v>
      </c>
      <c r="F292" s="284"/>
      <c r="G292" s="503"/>
      <c r="H292" s="504"/>
      <c r="I292" s="285" t="s">
        <v>123</v>
      </c>
      <c r="J292" s="512"/>
      <c r="K292" s="513"/>
      <c r="L292" s="298"/>
    </row>
    <row r="293" spans="1:12" ht="15" customHeight="1" x14ac:dyDescent="0.15">
      <c r="A293" s="279"/>
      <c r="B293" s="505" t="s">
        <v>109</v>
      </c>
      <c r="C293" s="507" t="s">
        <v>144</v>
      </c>
      <c r="D293" s="508"/>
      <c r="E293" s="508"/>
      <c r="F293" s="508"/>
      <c r="G293" s="508"/>
      <c r="H293" s="509"/>
      <c r="I293" s="505" t="s">
        <v>90</v>
      </c>
      <c r="J293" s="505" t="s">
        <v>91</v>
      </c>
      <c r="K293" s="515" t="s">
        <v>111</v>
      </c>
      <c r="L293" s="518" t="s">
        <v>143</v>
      </c>
    </row>
    <row r="294" spans="1:12" ht="22.5" x14ac:dyDescent="0.15">
      <c r="A294" s="279"/>
      <c r="B294" s="506"/>
      <c r="C294" s="359" t="s">
        <v>92</v>
      </c>
      <c r="D294" s="287" t="s">
        <v>93</v>
      </c>
      <c r="E294" s="359" t="s">
        <v>94</v>
      </c>
      <c r="F294" s="359" t="s">
        <v>95</v>
      </c>
      <c r="G294" s="359" t="s">
        <v>133</v>
      </c>
      <c r="H294" s="359" t="s">
        <v>96</v>
      </c>
      <c r="I294" s="514"/>
      <c r="J294" s="514"/>
      <c r="K294" s="505"/>
      <c r="L294" s="529"/>
    </row>
    <row r="295" spans="1:12" ht="15" customHeight="1" x14ac:dyDescent="0.15">
      <c r="A295" s="279"/>
      <c r="B295" s="288" t="s">
        <v>97</v>
      </c>
      <c r="C295" s="200"/>
      <c r="D295" s="200"/>
      <c r="E295" s="200"/>
      <c r="F295" s="200"/>
      <c r="G295" s="200"/>
      <c r="H295" s="200"/>
      <c r="I295" s="430"/>
      <c r="J295" s="431"/>
      <c r="K295" s="432"/>
      <c r="L295" s="435"/>
    </row>
    <row r="296" spans="1:12" ht="15" customHeight="1" x14ac:dyDescent="0.15">
      <c r="A296" s="279"/>
      <c r="B296" s="288" t="s">
        <v>98</v>
      </c>
      <c r="C296" s="200"/>
      <c r="D296" s="200"/>
      <c r="E296" s="200"/>
      <c r="F296" s="200"/>
      <c r="G296" s="200"/>
      <c r="H296" s="200"/>
      <c r="I296" s="430"/>
      <c r="J296" s="431"/>
      <c r="K296" s="432"/>
      <c r="L296" s="435"/>
    </row>
    <row r="297" spans="1:12" ht="15" customHeight="1" x14ac:dyDescent="0.15">
      <c r="A297" s="279"/>
      <c r="B297" s="288" t="s">
        <v>99</v>
      </c>
      <c r="C297" s="200"/>
      <c r="D297" s="200"/>
      <c r="E297" s="200"/>
      <c r="F297" s="200"/>
      <c r="G297" s="200"/>
      <c r="H297" s="200"/>
      <c r="I297" s="430"/>
      <c r="J297" s="431"/>
      <c r="K297" s="432"/>
      <c r="L297" s="435"/>
    </row>
    <row r="298" spans="1:12" ht="15" customHeight="1" x14ac:dyDescent="0.15">
      <c r="A298" s="279"/>
      <c r="B298" s="288" t="s">
        <v>100</v>
      </c>
      <c r="C298" s="200"/>
      <c r="D298" s="200"/>
      <c r="E298" s="200"/>
      <c r="F298" s="200"/>
      <c r="G298" s="200"/>
      <c r="H298" s="200"/>
      <c r="I298" s="430"/>
      <c r="J298" s="431"/>
      <c r="K298" s="432"/>
      <c r="L298" s="435"/>
    </row>
    <row r="299" spans="1:12" ht="15" customHeight="1" x14ac:dyDescent="0.15">
      <c r="A299" s="279"/>
      <c r="B299" s="288" t="s">
        <v>101</v>
      </c>
      <c r="C299" s="200"/>
      <c r="D299" s="200"/>
      <c r="E299" s="200"/>
      <c r="F299" s="200"/>
      <c r="G299" s="200"/>
      <c r="H299" s="200"/>
      <c r="I299" s="430"/>
      <c r="J299" s="431"/>
      <c r="K299" s="432"/>
      <c r="L299" s="435"/>
    </row>
    <row r="300" spans="1:12" ht="15" customHeight="1" x14ac:dyDescent="0.15">
      <c r="A300" s="279"/>
      <c r="B300" s="288" t="s">
        <v>102</v>
      </c>
      <c r="C300" s="200"/>
      <c r="D300" s="200"/>
      <c r="E300" s="200"/>
      <c r="F300" s="200"/>
      <c r="G300" s="200"/>
      <c r="H300" s="200"/>
      <c r="I300" s="430"/>
      <c r="J300" s="431"/>
      <c r="K300" s="432"/>
      <c r="L300" s="435"/>
    </row>
    <row r="301" spans="1:12" ht="15" customHeight="1" x14ac:dyDescent="0.15">
      <c r="A301" s="279"/>
      <c r="B301" s="288" t="s">
        <v>103</v>
      </c>
      <c r="C301" s="200"/>
      <c r="D301" s="200"/>
      <c r="E301" s="200"/>
      <c r="F301" s="200"/>
      <c r="G301" s="200"/>
      <c r="H301" s="200"/>
      <c r="I301" s="430"/>
      <c r="J301" s="431"/>
      <c r="K301" s="432"/>
      <c r="L301" s="435"/>
    </row>
    <row r="302" spans="1:12" ht="15" customHeight="1" x14ac:dyDescent="0.15">
      <c r="A302" s="279"/>
      <c r="B302" s="288" t="s">
        <v>104</v>
      </c>
      <c r="C302" s="200"/>
      <c r="D302" s="200"/>
      <c r="E302" s="200"/>
      <c r="F302" s="200"/>
      <c r="G302" s="200"/>
      <c r="H302" s="200"/>
      <c r="I302" s="430"/>
      <c r="J302" s="431"/>
      <c r="K302" s="432"/>
      <c r="L302" s="435"/>
    </row>
    <row r="303" spans="1:12" ht="15" customHeight="1" x14ac:dyDescent="0.15">
      <c r="A303" s="279"/>
      <c r="B303" s="288" t="s">
        <v>105</v>
      </c>
      <c r="C303" s="200"/>
      <c r="D303" s="200"/>
      <c r="E303" s="200"/>
      <c r="F303" s="200"/>
      <c r="G303" s="200"/>
      <c r="H303" s="200"/>
      <c r="I303" s="430"/>
      <c r="J303" s="431"/>
      <c r="K303" s="432"/>
      <c r="L303" s="435"/>
    </row>
    <row r="304" spans="1:12" ht="15" customHeight="1" x14ac:dyDescent="0.15">
      <c r="A304" s="279"/>
      <c r="B304" s="288" t="s">
        <v>106</v>
      </c>
      <c r="C304" s="200"/>
      <c r="D304" s="200"/>
      <c r="E304" s="200"/>
      <c r="F304" s="200"/>
      <c r="G304" s="200"/>
      <c r="H304" s="200"/>
      <c r="I304" s="430"/>
      <c r="J304" s="431"/>
      <c r="K304" s="432"/>
      <c r="L304" s="435"/>
    </row>
    <row r="305" spans="1:12" ht="15" customHeight="1" x14ac:dyDescent="0.15">
      <c r="A305" s="279"/>
      <c r="B305" s="288" t="s">
        <v>107</v>
      </c>
      <c r="C305" s="200"/>
      <c r="D305" s="200"/>
      <c r="E305" s="200"/>
      <c r="F305" s="200"/>
      <c r="G305" s="200"/>
      <c r="H305" s="200"/>
      <c r="I305" s="430"/>
      <c r="J305" s="431"/>
      <c r="K305" s="432"/>
      <c r="L305" s="435"/>
    </row>
    <row r="306" spans="1:12" ht="15" customHeight="1" thickBot="1" x14ac:dyDescent="0.2">
      <c r="A306" s="279"/>
      <c r="B306" s="288" t="s">
        <v>108</v>
      </c>
      <c r="C306" s="200"/>
      <c r="D306" s="200"/>
      <c r="E306" s="200"/>
      <c r="F306" s="200"/>
      <c r="G306" s="200"/>
      <c r="H306" s="200"/>
      <c r="I306" s="433"/>
      <c r="J306" s="431"/>
      <c r="K306" s="434"/>
      <c r="L306" s="435"/>
    </row>
    <row r="307" spans="1:12" ht="30" customHeight="1" thickTop="1" thickBot="1" x14ac:dyDescent="0.2">
      <c r="A307" s="279"/>
      <c r="B307" s="502" t="s">
        <v>229</v>
      </c>
      <c r="C307" s="502"/>
      <c r="D307" s="502"/>
      <c r="E307" s="502"/>
      <c r="F307" s="502"/>
      <c r="G307" s="502"/>
      <c r="H307" s="502"/>
      <c r="I307" s="516" t="s">
        <v>110</v>
      </c>
      <c r="J307" s="510"/>
      <c r="K307" s="394"/>
      <c r="L307" s="400"/>
    </row>
    <row r="308" spans="1:12" ht="24.75" customHeight="1" thickTop="1" x14ac:dyDescent="0.15">
      <c r="A308" s="279"/>
      <c r="B308" s="279"/>
      <c r="C308" s="279"/>
      <c r="D308" s="279"/>
      <c r="E308" s="279"/>
      <c r="F308" s="279"/>
      <c r="G308" s="279"/>
      <c r="H308" s="279"/>
      <c r="I308" s="279"/>
      <c r="J308" s="279"/>
      <c r="K308" s="279"/>
      <c r="L308" s="298"/>
    </row>
    <row r="309" spans="1:12" ht="30" customHeight="1" x14ac:dyDescent="0.15">
      <c r="A309" s="279">
        <f>A292+1</f>
        <v>19</v>
      </c>
      <c r="B309" s="294" t="s">
        <v>88</v>
      </c>
      <c r="C309" s="616"/>
      <c r="D309" s="616"/>
      <c r="E309" s="283" t="s">
        <v>89</v>
      </c>
      <c r="F309" s="284"/>
      <c r="G309" s="503"/>
      <c r="H309" s="504"/>
      <c r="I309" s="285" t="s">
        <v>123</v>
      </c>
      <c r="J309" s="512"/>
      <c r="K309" s="513"/>
      <c r="L309" s="298"/>
    </row>
    <row r="310" spans="1:12" ht="15" customHeight="1" x14ac:dyDescent="0.15">
      <c r="A310" s="279"/>
      <c r="B310" s="505" t="s">
        <v>109</v>
      </c>
      <c r="C310" s="507" t="s">
        <v>144</v>
      </c>
      <c r="D310" s="508"/>
      <c r="E310" s="508"/>
      <c r="F310" s="508"/>
      <c r="G310" s="508"/>
      <c r="H310" s="509"/>
      <c r="I310" s="505" t="s">
        <v>90</v>
      </c>
      <c r="J310" s="505" t="s">
        <v>91</v>
      </c>
      <c r="K310" s="515" t="s">
        <v>111</v>
      </c>
      <c r="L310" s="518" t="s">
        <v>143</v>
      </c>
    </row>
    <row r="311" spans="1:12" ht="22.5" x14ac:dyDescent="0.15">
      <c r="A311" s="279"/>
      <c r="B311" s="506"/>
      <c r="C311" s="359" t="s">
        <v>92</v>
      </c>
      <c r="D311" s="287" t="s">
        <v>93</v>
      </c>
      <c r="E311" s="359" t="s">
        <v>94</v>
      </c>
      <c r="F311" s="359" t="s">
        <v>95</v>
      </c>
      <c r="G311" s="359" t="s">
        <v>133</v>
      </c>
      <c r="H311" s="359" t="s">
        <v>96</v>
      </c>
      <c r="I311" s="514"/>
      <c r="J311" s="514"/>
      <c r="K311" s="505"/>
      <c r="L311" s="529"/>
    </row>
    <row r="312" spans="1:12" ht="15" customHeight="1" x14ac:dyDescent="0.15">
      <c r="A312" s="279"/>
      <c r="B312" s="288" t="s">
        <v>97</v>
      </c>
      <c r="C312" s="200"/>
      <c r="D312" s="200"/>
      <c r="E312" s="200"/>
      <c r="F312" s="200"/>
      <c r="G312" s="200"/>
      <c r="H312" s="200"/>
      <c r="I312" s="430"/>
      <c r="J312" s="431"/>
      <c r="K312" s="432"/>
      <c r="L312" s="435"/>
    </row>
    <row r="313" spans="1:12" ht="15" customHeight="1" x14ac:dyDescent="0.15">
      <c r="A313" s="279"/>
      <c r="B313" s="288" t="s">
        <v>98</v>
      </c>
      <c r="C313" s="200"/>
      <c r="D313" s="200"/>
      <c r="E313" s="200"/>
      <c r="F313" s="200"/>
      <c r="G313" s="200"/>
      <c r="H313" s="200"/>
      <c r="I313" s="430"/>
      <c r="J313" s="431"/>
      <c r="K313" s="432"/>
      <c r="L313" s="435"/>
    </row>
    <row r="314" spans="1:12" ht="15" customHeight="1" x14ac:dyDescent="0.15">
      <c r="A314" s="279"/>
      <c r="B314" s="288" t="s">
        <v>99</v>
      </c>
      <c r="C314" s="200"/>
      <c r="D314" s="200"/>
      <c r="E314" s="200"/>
      <c r="F314" s="200"/>
      <c r="G314" s="200"/>
      <c r="H314" s="200"/>
      <c r="I314" s="430"/>
      <c r="J314" s="431"/>
      <c r="K314" s="432"/>
      <c r="L314" s="435"/>
    </row>
    <row r="315" spans="1:12" ht="15" customHeight="1" x14ac:dyDescent="0.15">
      <c r="A315" s="279"/>
      <c r="B315" s="288" t="s">
        <v>100</v>
      </c>
      <c r="C315" s="200"/>
      <c r="D315" s="200"/>
      <c r="E315" s="200"/>
      <c r="F315" s="200"/>
      <c r="G315" s="200"/>
      <c r="H315" s="200"/>
      <c r="I315" s="430"/>
      <c r="J315" s="431"/>
      <c r="K315" s="432"/>
      <c r="L315" s="435"/>
    </row>
    <row r="316" spans="1:12" ht="15" customHeight="1" x14ac:dyDescent="0.15">
      <c r="A316" s="279"/>
      <c r="B316" s="288" t="s">
        <v>101</v>
      </c>
      <c r="C316" s="200"/>
      <c r="D316" s="200"/>
      <c r="E316" s="200"/>
      <c r="F316" s="200"/>
      <c r="G316" s="200"/>
      <c r="H316" s="200"/>
      <c r="I316" s="430"/>
      <c r="J316" s="431"/>
      <c r="K316" s="432"/>
      <c r="L316" s="435"/>
    </row>
    <row r="317" spans="1:12" ht="15" customHeight="1" x14ac:dyDescent="0.15">
      <c r="A317" s="279"/>
      <c r="B317" s="288" t="s">
        <v>102</v>
      </c>
      <c r="C317" s="200"/>
      <c r="D317" s="200"/>
      <c r="E317" s="200"/>
      <c r="F317" s="200"/>
      <c r="G317" s="200"/>
      <c r="H317" s="200"/>
      <c r="I317" s="430"/>
      <c r="J317" s="431"/>
      <c r="K317" s="432"/>
      <c r="L317" s="435"/>
    </row>
    <row r="318" spans="1:12" ht="15" customHeight="1" x14ac:dyDescent="0.15">
      <c r="A318" s="279"/>
      <c r="B318" s="288" t="s">
        <v>103</v>
      </c>
      <c r="C318" s="200"/>
      <c r="D318" s="200"/>
      <c r="E318" s="200"/>
      <c r="F318" s="200"/>
      <c r="G318" s="200"/>
      <c r="H318" s="200"/>
      <c r="I318" s="430"/>
      <c r="J318" s="431"/>
      <c r="K318" s="432"/>
      <c r="L318" s="435"/>
    </row>
    <row r="319" spans="1:12" ht="15" customHeight="1" x14ac:dyDescent="0.15">
      <c r="A319" s="279"/>
      <c r="B319" s="288" t="s">
        <v>104</v>
      </c>
      <c r="C319" s="200"/>
      <c r="D319" s="200"/>
      <c r="E319" s="200"/>
      <c r="F319" s="200"/>
      <c r="G319" s="200"/>
      <c r="H319" s="200"/>
      <c r="I319" s="430"/>
      <c r="J319" s="431"/>
      <c r="K319" s="432"/>
      <c r="L319" s="435"/>
    </row>
    <row r="320" spans="1:12" ht="15" customHeight="1" x14ac:dyDescent="0.15">
      <c r="A320" s="279"/>
      <c r="B320" s="288" t="s">
        <v>105</v>
      </c>
      <c r="C320" s="200"/>
      <c r="D320" s="200"/>
      <c r="E320" s="200"/>
      <c r="F320" s="200"/>
      <c r="G320" s="200"/>
      <c r="H320" s="200"/>
      <c r="I320" s="430"/>
      <c r="J320" s="431"/>
      <c r="K320" s="432"/>
      <c r="L320" s="435"/>
    </row>
    <row r="321" spans="1:12" ht="15" customHeight="1" x14ac:dyDescent="0.15">
      <c r="A321" s="279"/>
      <c r="B321" s="288" t="s">
        <v>106</v>
      </c>
      <c r="C321" s="200"/>
      <c r="D321" s="200"/>
      <c r="E321" s="200"/>
      <c r="F321" s="200"/>
      <c r="G321" s="200"/>
      <c r="H321" s="200"/>
      <c r="I321" s="430"/>
      <c r="J321" s="431"/>
      <c r="K321" s="432"/>
      <c r="L321" s="435"/>
    </row>
    <row r="322" spans="1:12" ht="15" customHeight="1" x14ac:dyDescent="0.15">
      <c r="A322" s="279"/>
      <c r="B322" s="288" t="s">
        <v>107</v>
      </c>
      <c r="C322" s="200"/>
      <c r="D322" s="200"/>
      <c r="E322" s="200"/>
      <c r="F322" s="200"/>
      <c r="G322" s="200"/>
      <c r="H322" s="200"/>
      <c r="I322" s="430"/>
      <c r="J322" s="431"/>
      <c r="K322" s="432"/>
      <c r="L322" s="435"/>
    </row>
    <row r="323" spans="1:12" ht="15" customHeight="1" thickBot="1" x14ac:dyDescent="0.2">
      <c r="A323" s="279"/>
      <c r="B323" s="288" t="s">
        <v>108</v>
      </c>
      <c r="C323" s="200"/>
      <c r="D323" s="200"/>
      <c r="E323" s="200"/>
      <c r="F323" s="200"/>
      <c r="G323" s="200"/>
      <c r="H323" s="200"/>
      <c r="I323" s="433"/>
      <c r="J323" s="431"/>
      <c r="K323" s="434"/>
      <c r="L323" s="435"/>
    </row>
    <row r="324" spans="1:12" ht="30" customHeight="1" thickTop="1" thickBot="1" x14ac:dyDescent="0.2">
      <c r="A324" s="279"/>
      <c r="B324" s="502" t="s">
        <v>229</v>
      </c>
      <c r="C324" s="502"/>
      <c r="D324" s="502"/>
      <c r="E324" s="502"/>
      <c r="F324" s="502"/>
      <c r="G324" s="502"/>
      <c r="H324" s="502"/>
      <c r="I324" s="516" t="s">
        <v>110</v>
      </c>
      <c r="J324" s="510"/>
      <c r="K324" s="394"/>
      <c r="L324" s="400"/>
    </row>
    <row r="325" spans="1:12" ht="24.75" customHeight="1" thickTop="1" x14ac:dyDescent="0.15">
      <c r="A325" s="279"/>
      <c r="B325" s="279"/>
      <c r="C325" s="279"/>
      <c r="D325" s="279"/>
      <c r="E325" s="279"/>
      <c r="F325" s="279"/>
      <c r="G325" s="279"/>
      <c r="H325" s="279"/>
      <c r="I325" s="279"/>
      <c r="J325" s="279"/>
      <c r="K325" s="279"/>
      <c r="L325" s="298"/>
    </row>
    <row r="326" spans="1:12" ht="30" customHeight="1" x14ac:dyDescent="0.15">
      <c r="A326" s="279">
        <f>A309+1</f>
        <v>20</v>
      </c>
      <c r="B326" s="294" t="s">
        <v>88</v>
      </c>
      <c r="C326" s="616"/>
      <c r="D326" s="616"/>
      <c r="E326" s="283" t="s">
        <v>89</v>
      </c>
      <c r="F326" s="284"/>
      <c r="G326" s="503"/>
      <c r="H326" s="504"/>
      <c r="I326" s="285" t="s">
        <v>123</v>
      </c>
      <c r="J326" s="512"/>
      <c r="K326" s="513"/>
      <c r="L326" s="298"/>
    </row>
    <row r="327" spans="1:12" ht="15" customHeight="1" x14ac:dyDescent="0.15">
      <c r="A327" s="279"/>
      <c r="B327" s="505" t="s">
        <v>109</v>
      </c>
      <c r="C327" s="507" t="s">
        <v>144</v>
      </c>
      <c r="D327" s="508"/>
      <c r="E327" s="508"/>
      <c r="F327" s="508"/>
      <c r="G327" s="508"/>
      <c r="H327" s="509"/>
      <c r="I327" s="505" t="s">
        <v>90</v>
      </c>
      <c r="J327" s="505" t="s">
        <v>91</v>
      </c>
      <c r="K327" s="515" t="s">
        <v>111</v>
      </c>
      <c r="L327" s="518" t="s">
        <v>143</v>
      </c>
    </row>
    <row r="328" spans="1:12" ht="22.5" x14ac:dyDescent="0.15">
      <c r="A328" s="279"/>
      <c r="B328" s="506"/>
      <c r="C328" s="359" t="s">
        <v>92</v>
      </c>
      <c r="D328" s="287" t="s">
        <v>93</v>
      </c>
      <c r="E328" s="359" t="s">
        <v>94</v>
      </c>
      <c r="F328" s="359" t="s">
        <v>95</v>
      </c>
      <c r="G328" s="359" t="s">
        <v>133</v>
      </c>
      <c r="H328" s="359" t="s">
        <v>96</v>
      </c>
      <c r="I328" s="514"/>
      <c r="J328" s="514"/>
      <c r="K328" s="505"/>
      <c r="L328" s="529"/>
    </row>
    <row r="329" spans="1:12" ht="15" customHeight="1" x14ac:dyDescent="0.15">
      <c r="A329" s="279"/>
      <c r="B329" s="288" t="s">
        <v>97</v>
      </c>
      <c r="C329" s="200"/>
      <c r="D329" s="200"/>
      <c r="E329" s="200"/>
      <c r="F329" s="200"/>
      <c r="G329" s="200"/>
      <c r="H329" s="200"/>
      <c r="I329" s="430"/>
      <c r="J329" s="431"/>
      <c r="K329" s="432"/>
      <c r="L329" s="435"/>
    </row>
    <row r="330" spans="1:12" ht="15" customHeight="1" x14ac:dyDescent="0.15">
      <c r="A330" s="279"/>
      <c r="B330" s="288" t="s">
        <v>98</v>
      </c>
      <c r="C330" s="200"/>
      <c r="D330" s="200"/>
      <c r="E330" s="200"/>
      <c r="F330" s="200"/>
      <c r="G330" s="200"/>
      <c r="H330" s="200"/>
      <c r="I330" s="430"/>
      <c r="J330" s="431"/>
      <c r="K330" s="432"/>
      <c r="L330" s="435"/>
    </row>
    <row r="331" spans="1:12" ht="15" customHeight="1" x14ac:dyDescent="0.15">
      <c r="A331" s="279"/>
      <c r="B331" s="288" t="s">
        <v>99</v>
      </c>
      <c r="C331" s="200"/>
      <c r="D331" s="200"/>
      <c r="E331" s="200"/>
      <c r="F331" s="200"/>
      <c r="G331" s="200"/>
      <c r="H331" s="200"/>
      <c r="I331" s="430"/>
      <c r="J331" s="431"/>
      <c r="K331" s="432"/>
      <c r="L331" s="435"/>
    </row>
    <row r="332" spans="1:12" ht="15" customHeight="1" x14ac:dyDescent="0.15">
      <c r="A332" s="279"/>
      <c r="B332" s="288" t="s">
        <v>100</v>
      </c>
      <c r="C332" s="200"/>
      <c r="D332" s="200"/>
      <c r="E332" s="200"/>
      <c r="F332" s="200"/>
      <c r="G332" s="200"/>
      <c r="H332" s="200"/>
      <c r="I332" s="430"/>
      <c r="J332" s="431"/>
      <c r="K332" s="432"/>
      <c r="L332" s="435"/>
    </row>
    <row r="333" spans="1:12" ht="15" customHeight="1" x14ac:dyDescent="0.15">
      <c r="A333" s="279"/>
      <c r="B333" s="288" t="s">
        <v>101</v>
      </c>
      <c r="C333" s="200"/>
      <c r="D333" s="200"/>
      <c r="E333" s="200"/>
      <c r="F333" s="200"/>
      <c r="G333" s="200"/>
      <c r="H333" s="200"/>
      <c r="I333" s="430"/>
      <c r="J333" s="431"/>
      <c r="K333" s="432"/>
      <c r="L333" s="435"/>
    </row>
    <row r="334" spans="1:12" ht="15" customHeight="1" x14ac:dyDescent="0.15">
      <c r="A334" s="279"/>
      <c r="B334" s="288" t="s">
        <v>102</v>
      </c>
      <c r="C334" s="200"/>
      <c r="D334" s="200"/>
      <c r="E334" s="200"/>
      <c r="F334" s="200"/>
      <c r="G334" s="200"/>
      <c r="H334" s="200"/>
      <c r="I334" s="430"/>
      <c r="J334" s="431"/>
      <c r="K334" s="432"/>
      <c r="L334" s="435"/>
    </row>
    <row r="335" spans="1:12" ht="15" customHeight="1" x14ac:dyDescent="0.15">
      <c r="A335" s="279"/>
      <c r="B335" s="288" t="s">
        <v>103</v>
      </c>
      <c r="C335" s="200"/>
      <c r="D335" s="200"/>
      <c r="E335" s="200"/>
      <c r="F335" s="200"/>
      <c r="G335" s="200"/>
      <c r="H335" s="200"/>
      <c r="I335" s="430"/>
      <c r="J335" s="431"/>
      <c r="K335" s="432"/>
      <c r="L335" s="435"/>
    </row>
    <row r="336" spans="1:12" ht="15" customHeight="1" x14ac:dyDescent="0.15">
      <c r="A336" s="279"/>
      <c r="B336" s="288" t="s">
        <v>104</v>
      </c>
      <c r="C336" s="200"/>
      <c r="D336" s="200"/>
      <c r="E336" s="200"/>
      <c r="F336" s="200"/>
      <c r="G336" s="200"/>
      <c r="H336" s="200"/>
      <c r="I336" s="430"/>
      <c r="J336" s="431"/>
      <c r="K336" s="432"/>
      <c r="L336" s="435"/>
    </row>
    <row r="337" spans="1:12" ht="15" customHeight="1" x14ac:dyDescent="0.15">
      <c r="A337" s="279"/>
      <c r="B337" s="288" t="s">
        <v>105</v>
      </c>
      <c r="C337" s="200"/>
      <c r="D337" s="200"/>
      <c r="E337" s="200"/>
      <c r="F337" s="200"/>
      <c r="G337" s="200"/>
      <c r="H337" s="200"/>
      <c r="I337" s="430"/>
      <c r="J337" s="431"/>
      <c r="K337" s="432"/>
      <c r="L337" s="435"/>
    </row>
    <row r="338" spans="1:12" ht="15" customHeight="1" x14ac:dyDescent="0.15">
      <c r="A338" s="279"/>
      <c r="B338" s="288" t="s">
        <v>106</v>
      </c>
      <c r="C338" s="200"/>
      <c r="D338" s="200"/>
      <c r="E338" s="200"/>
      <c r="F338" s="200"/>
      <c r="G338" s="200"/>
      <c r="H338" s="200"/>
      <c r="I338" s="430"/>
      <c r="J338" s="431"/>
      <c r="K338" s="432"/>
      <c r="L338" s="435"/>
    </row>
    <row r="339" spans="1:12" ht="15" customHeight="1" x14ac:dyDescent="0.15">
      <c r="A339" s="279"/>
      <c r="B339" s="288" t="s">
        <v>107</v>
      </c>
      <c r="C339" s="200"/>
      <c r="D339" s="200"/>
      <c r="E339" s="200"/>
      <c r="F339" s="200"/>
      <c r="G339" s="200"/>
      <c r="H339" s="200"/>
      <c r="I339" s="430"/>
      <c r="J339" s="431"/>
      <c r="K339" s="432"/>
      <c r="L339" s="435"/>
    </row>
    <row r="340" spans="1:12" ht="15" customHeight="1" thickBot="1" x14ac:dyDescent="0.2">
      <c r="A340" s="279"/>
      <c r="B340" s="288" t="s">
        <v>108</v>
      </c>
      <c r="C340" s="200"/>
      <c r="D340" s="200"/>
      <c r="E340" s="200"/>
      <c r="F340" s="200"/>
      <c r="G340" s="200"/>
      <c r="H340" s="200"/>
      <c r="I340" s="433"/>
      <c r="J340" s="431"/>
      <c r="K340" s="434"/>
      <c r="L340" s="435"/>
    </row>
    <row r="341" spans="1:12" ht="30" customHeight="1" thickTop="1" thickBot="1" x14ac:dyDescent="0.2">
      <c r="A341" s="279"/>
      <c r="B341" s="502" t="s">
        <v>229</v>
      </c>
      <c r="C341" s="502"/>
      <c r="D341" s="502"/>
      <c r="E341" s="502"/>
      <c r="F341" s="502"/>
      <c r="G341" s="502"/>
      <c r="H341" s="502"/>
      <c r="I341" s="516" t="s">
        <v>110</v>
      </c>
      <c r="J341" s="510"/>
      <c r="K341" s="394"/>
      <c r="L341" s="400"/>
    </row>
    <row r="342" spans="1:12" ht="15" customHeight="1" thickTop="1" x14ac:dyDescent="0.15"/>
  </sheetData>
  <mergeCells count="220">
    <mergeCell ref="B341:H341"/>
    <mergeCell ref="I341:J341"/>
    <mergeCell ref="B327:B328"/>
    <mergeCell ref="C327:H327"/>
    <mergeCell ref="I327:I328"/>
    <mergeCell ref="J327:J328"/>
    <mergeCell ref="K327:K328"/>
    <mergeCell ref="I290:J290"/>
    <mergeCell ref="C292:D292"/>
    <mergeCell ref="G292:H292"/>
    <mergeCell ref="J292:K292"/>
    <mergeCell ref="B307:H307"/>
    <mergeCell ref="I307:J307"/>
    <mergeCell ref="G309:H309"/>
    <mergeCell ref="J309:K309"/>
    <mergeCell ref="B310:B311"/>
    <mergeCell ref="C310:H310"/>
    <mergeCell ref="I310:I311"/>
    <mergeCell ref="J310:J311"/>
    <mergeCell ref="K310:K311"/>
    <mergeCell ref="L327:L328"/>
    <mergeCell ref="L310:L311"/>
    <mergeCell ref="B324:H324"/>
    <mergeCell ref="I324:J324"/>
    <mergeCell ref="C326:D326"/>
    <mergeCell ref="G326:H326"/>
    <mergeCell ref="J326:K326"/>
    <mergeCell ref="C309:D309"/>
    <mergeCell ref="C275:D275"/>
    <mergeCell ref="G275:H275"/>
    <mergeCell ref="J275:K275"/>
    <mergeCell ref="B276:B277"/>
    <mergeCell ref="C276:H276"/>
    <mergeCell ref="I276:I277"/>
    <mergeCell ref="J276:J277"/>
    <mergeCell ref="K276:K277"/>
    <mergeCell ref="B293:B294"/>
    <mergeCell ref="C293:H293"/>
    <mergeCell ref="I293:I294"/>
    <mergeCell ref="J293:J294"/>
    <mergeCell ref="K293:K294"/>
    <mergeCell ref="L293:L294"/>
    <mergeCell ref="L276:L277"/>
    <mergeCell ref="B290:H290"/>
    <mergeCell ref="L259:L260"/>
    <mergeCell ref="L242:L243"/>
    <mergeCell ref="B256:H256"/>
    <mergeCell ref="I256:J256"/>
    <mergeCell ref="C258:D258"/>
    <mergeCell ref="G258:H258"/>
    <mergeCell ref="J258:K258"/>
    <mergeCell ref="B273:H273"/>
    <mergeCell ref="I273:J273"/>
    <mergeCell ref="C241:D241"/>
    <mergeCell ref="G241:H241"/>
    <mergeCell ref="J241:K241"/>
    <mergeCell ref="B242:B243"/>
    <mergeCell ref="C242:H242"/>
    <mergeCell ref="I242:I243"/>
    <mergeCell ref="J242:J243"/>
    <mergeCell ref="K242:K243"/>
    <mergeCell ref="B259:B260"/>
    <mergeCell ref="C259:H259"/>
    <mergeCell ref="I259:I260"/>
    <mergeCell ref="J259:J260"/>
    <mergeCell ref="K259:K260"/>
    <mergeCell ref="L225:L226"/>
    <mergeCell ref="L208:L209"/>
    <mergeCell ref="B222:H222"/>
    <mergeCell ref="I222:J222"/>
    <mergeCell ref="C224:D224"/>
    <mergeCell ref="G224:H224"/>
    <mergeCell ref="J224:K224"/>
    <mergeCell ref="B239:H239"/>
    <mergeCell ref="I239:J239"/>
    <mergeCell ref="C207:D207"/>
    <mergeCell ref="G207:H207"/>
    <mergeCell ref="J207:K207"/>
    <mergeCell ref="B208:B209"/>
    <mergeCell ref="C208:H208"/>
    <mergeCell ref="I208:I209"/>
    <mergeCell ref="J208:J209"/>
    <mergeCell ref="K208:K209"/>
    <mergeCell ref="B225:B226"/>
    <mergeCell ref="C225:H225"/>
    <mergeCell ref="I225:I226"/>
    <mergeCell ref="J225:J226"/>
    <mergeCell ref="K225:K226"/>
    <mergeCell ref="L191:L192"/>
    <mergeCell ref="L174:L175"/>
    <mergeCell ref="B188:H188"/>
    <mergeCell ref="I188:J188"/>
    <mergeCell ref="C190:D190"/>
    <mergeCell ref="G190:H190"/>
    <mergeCell ref="J190:K190"/>
    <mergeCell ref="B205:H205"/>
    <mergeCell ref="I205:J205"/>
    <mergeCell ref="C173:D173"/>
    <mergeCell ref="G173:H173"/>
    <mergeCell ref="J173:K173"/>
    <mergeCell ref="B174:B175"/>
    <mergeCell ref="C174:H174"/>
    <mergeCell ref="I174:I175"/>
    <mergeCell ref="J174:J175"/>
    <mergeCell ref="K174:K175"/>
    <mergeCell ref="B191:B192"/>
    <mergeCell ref="C191:H191"/>
    <mergeCell ref="I191:I192"/>
    <mergeCell ref="J191:J192"/>
    <mergeCell ref="K191:K192"/>
    <mergeCell ref="L157:L158"/>
    <mergeCell ref="L140:L141"/>
    <mergeCell ref="B154:H154"/>
    <mergeCell ref="I154:J154"/>
    <mergeCell ref="C156:D156"/>
    <mergeCell ref="G156:H156"/>
    <mergeCell ref="J156:K156"/>
    <mergeCell ref="B171:H171"/>
    <mergeCell ref="I171:J171"/>
    <mergeCell ref="C139:D139"/>
    <mergeCell ref="G139:H139"/>
    <mergeCell ref="J139:K139"/>
    <mergeCell ref="B140:B141"/>
    <mergeCell ref="C140:H140"/>
    <mergeCell ref="I140:I141"/>
    <mergeCell ref="J140:J141"/>
    <mergeCell ref="K140:K141"/>
    <mergeCell ref="B157:B158"/>
    <mergeCell ref="C157:H157"/>
    <mergeCell ref="I157:I158"/>
    <mergeCell ref="J157:J158"/>
    <mergeCell ref="K157:K158"/>
    <mergeCell ref="L123:L124"/>
    <mergeCell ref="L106:L107"/>
    <mergeCell ref="B120:H120"/>
    <mergeCell ref="I120:J120"/>
    <mergeCell ref="C122:D122"/>
    <mergeCell ref="G122:H122"/>
    <mergeCell ref="J122:K122"/>
    <mergeCell ref="B137:H137"/>
    <mergeCell ref="I137:J137"/>
    <mergeCell ref="C105:D105"/>
    <mergeCell ref="G105:H105"/>
    <mergeCell ref="J105:K105"/>
    <mergeCell ref="B106:B107"/>
    <mergeCell ref="C106:H106"/>
    <mergeCell ref="I106:I107"/>
    <mergeCell ref="J106:J107"/>
    <mergeCell ref="K106:K107"/>
    <mergeCell ref="B123:B124"/>
    <mergeCell ref="C123:H123"/>
    <mergeCell ref="I123:I124"/>
    <mergeCell ref="J123:J124"/>
    <mergeCell ref="K123:K124"/>
    <mergeCell ref="L89:L90"/>
    <mergeCell ref="L72:L73"/>
    <mergeCell ref="B86:H86"/>
    <mergeCell ref="I86:J86"/>
    <mergeCell ref="C88:D88"/>
    <mergeCell ref="G88:H88"/>
    <mergeCell ref="J88:K88"/>
    <mergeCell ref="B103:H103"/>
    <mergeCell ref="I103:J103"/>
    <mergeCell ref="C71:D71"/>
    <mergeCell ref="G71:H71"/>
    <mergeCell ref="J71:K71"/>
    <mergeCell ref="B72:B73"/>
    <mergeCell ref="C72:H72"/>
    <mergeCell ref="I72:I73"/>
    <mergeCell ref="J72:J73"/>
    <mergeCell ref="K72:K73"/>
    <mergeCell ref="B89:B90"/>
    <mergeCell ref="C89:H89"/>
    <mergeCell ref="I89:I90"/>
    <mergeCell ref="J89:J90"/>
    <mergeCell ref="K89:K90"/>
    <mergeCell ref="L55:L56"/>
    <mergeCell ref="L38:L39"/>
    <mergeCell ref="B52:H52"/>
    <mergeCell ref="I52:J52"/>
    <mergeCell ref="C54:D54"/>
    <mergeCell ref="G54:H54"/>
    <mergeCell ref="J54:K54"/>
    <mergeCell ref="B69:H69"/>
    <mergeCell ref="I69:J69"/>
    <mergeCell ref="C37:D37"/>
    <mergeCell ref="G37:H37"/>
    <mergeCell ref="J37:K37"/>
    <mergeCell ref="B38:B39"/>
    <mergeCell ref="C38:H38"/>
    <mergeCell ref="I38:I39"/>
    <mergeCell ref="J38:J39"/>
    <mergeCell ref="K38:K39"/>
    <mergeCell ref="B55:B56"/>
    <mergeCell ref="C55:H55"/>
    <mergeCell ref="I55:I56"/>
    <mergeCell ref="J55:J56"/>
    <mergeCell ref="K55:K56"/>
    <mergeCell ref="L21:L22"/>
    <mergeCell ref="L4:L5"/>
    <mergeCell ref="B18:H18"/>
    <mergeCell ref="I18:J18"/>
    <mergeCell ref="C20:D20"/>
    <mergeCell ref="G20:H20"/>
    <mergeCell ref="J20:K20"/>
    <mergeCell ref="B35:H35"/>
    <mergeCell ref="I35:J35"/>
    <mergeCell ref="C3:D3"/>
    <mergeCell ref="G3:H3"/>
    <mergeCell ref="J3:K3"/>
    <mergeCell ref="B4:B5"/>
    <mergeCell ref="C4:H4"/>
    <mergeCell ref="I4:I5"/>
    <mergeCell ref="J4:J5"/>
    <mergeCell ref="K4:K5"/>
    <mergeCell ref="B21:B22"/>
    <mergeCell ref="C21:H21"/>
    <mergeCell ref="I21:I22"/>
    <mergeCell ref="J21:J22"/>
    <mergeCell ref="K21:K22"/>
  </mergeCells>
  <phoneticPr fontId="3"/>
  <conditionalFormatting sqref="C6:H17">
    <cfRule type="expression" dxfId="59" priority="117">
      <formula>OR($C$6:$H$17&lt;&gt;"")</formula>
    </cfRule>
  </conditionalFormatting>
  <conditionalFormatting sqref="C3:D3">
    <cfRule type="expression" dxfId="58" priority="113">
      <formula>OR($C3&lt;&gt;"")</formula>
    </cfRule>
  </conditionalFormatting>
  <conditionalFormatting sqref="C71:D71">
    <cfRule type="expression" dxfId="57" priority="47">
      <formula>OR($C71&lt;&gt;"")</formula>
    </cfRule>
  </conditionalFormatting>
  <conditionalFormatting sqref="L6:L17">
    <cfRule type="expression" dxfId="56" priority="77">
      <formula>OR($L$6:$L$17&lt;&gt;"")</formula>
    </cfRule>
  </conditionalFormatting>
  <conditionalFormatting sqref="C23:H34">
    <cfRule type="expression" dxfId="55" priority="57">
      <formula>OR($C$6:$H$17&lt;&gt;"")</formula>
    </cfRule>
  </conditionalFormatting>
  <conditionalFormatting sqref="C20:D20">
    <cfRule type="expression" dxfId="54" priority="56">
      <formula>OR($C20&lt;&gt;"")</formula>
    </cfRule>
  </conditionalFormatting>
  <conditionalFormatting sqref="L23:L34">
    <cfRule type="expression" dxfId="53" priority="55">
      <formula>OR($L$6:$L$17&lt;&gt;"")</formula>
    </cfRule>
  </conditionalFormatting>
  <conditionalFormatting sqref="C40:H51">
    <cfRule type="expression" dxfId="52" priority="54">
      <formula>OR($C$6:$H$17&lt;&gt;"")</formula>
    </cfRule>
  </conditionalFormatting>
  <conditionalFormatting sqref="C37:D37">
    <cfRule type="expression" dxfId="51" priority="53">
      <formula>OR($C37&lt;&gt;"")</formula>
    </cfRule>
  </conditionalFormatting>
  <conditionalFormatting sqref="L40:L51">
    <cfRule type="expression" dxfId="50" priority="52">
      <formula>OR($L$6:$L$17&lt;&gt;"")</formula>
    </cfRule>
  </conditionalFormatting>
  <conditionalFormatting sqref="C57:H68">
    <cfRule type="expression" dxfId="49" priority="51">
      <formula>OR($C$6:$H$17&lt;&gt;"")</formula>
    </cfRule>
  </conditionalFormatting>
  <conditionalFormatting sqref="C54:D54">
    <cfRule type="expression" dxfId="48" priority="50">
      <formula>OR($C54&lt;&gt;"")</formula>
    </cfRule>
  </conditionalFormatting>
  <conditionalFormatting sqref="L57:L68">
    <cfRule type="expression" dxfId="47" priority="49">
      <formula>OR($L$6:$L$17&lt;&gt;"")</formula>
    </cfRule>
  </conditionalFormatting>
  <conditionalFormatting sqref="C74:H85">
    <cfRule type="expression" dxfId="46" priority="48">
      <formula>OR($C$6:$H$17&lt;&gt;"")</formula>
    </cfRule>
  </conditionalFormatting>
  <conditionalFormatting sqref="L74:L85">
    <cfRule type="expression" dxfId="45" priority="46">
      <formula>OR($L$6:$L$17&lt;&gt;"")</formula>
    </cfRule>
  </conditionalFormatting>
  <conditionalFormatting sqref="C91:H102">
    <cfRule type="expression" dxfId="44" priority="45">
      <formula>OR($C$6:$H$17&lt;&gt;"")</formula>
    </cfRule>
  </conditionalFormatting>
  <conditionalFormatting sqref="C88:D88">
    <cfRule type="expression" dxfId="43" priority="44">
      <formula>OR($C88&lt;&gt;"")</formula>
    </cfRule>
  </conditionalFormatting>
  <conditionalFormatting sqref="L91:L102">
    <cfRule type="expression" dxfId="42" priority="43">
      <formula>OR($L$6:$L$17&lt;&gt;"")</formula>
    </cfRule>
  </conditionalFormatting>
  <conditionalFormatting sqref="C108:H119">
    <cfRule type="expression" dxfId="41" priority="42">
      <formula>OR($C$6:$H$17&lt;&gt;"")</formula>
    </cfRule>
  </conditionalFormatting>
  <conditionalFormatting sqref="C105:D105">
    <cfRule type="expression" dxfId="40" priority="41">
      <formula>OR($C105&lt;&gt;"")</formula>
    </cfRule>
  </conditionalFormatting>
  <conditionalFormatting sqref="L108:L119">
    <cfRule type="expression" dxfId="39" priority="40">
      <formula>OR($L$6:$L$17&lt;&gt;"")</formula>
    </cfRule>
  </conditionalFormatting>
  <conditionalFormatting sqref="C125:H136">
    <cfRule type="expression" dxfId="38" priority="39">
      <formula>OR($C$6:$H$17&lt;&gt;"")</formula>
    </cfRule>
  </conditionalFormatting>
  <conditionalFormatting sqref="C122:D122">
    <cfRule type="expression" dxfId="37" priority="38">
      <formula>OR($C122&lt;&gt;"")</formula>
    </cfRule>
  </conditionalFormatting>
  <conditionalFormatting sqref="L125:L136">
    <cfRule type="expression" dxfId="36" priority="37">
      <formula>OR($L$6:$L$17&lt;&gt;"")</formula>
    </cfRule>
  </conditionalFormatting>
  <conditionalFormatting sqref="C142:H153">
    <cfRule type="expression" dxfId="35" priority="36">
      <formula>OR($C$6:$H$17&lt;&gt;"")</formula>
    </cfRule>
  </conditionalFormatting>
  <conditionalFormatting sqref="C139:D139">
    <cfRule type="expression" dxfId="34" priority="35">
      <formula>OR($C139&lt;&gt;"")</formula>
    </cfRule>
  </conditionalFormatting>
  <conditionalFormatting sqref="L142:L153">
    <cfRule type="expression" dxfId="33" priority="34">
      <formula>OR($L$6:$L$17&lt;&gt;"")</formula>
    </cfRule>
  </conditionalFormatting>
  <conditionalFormatting sqref="C159:H170">
    <cfRule type="expression" dxfId="32" priority="33">
      <formula>OR($C$6:$H$17&lt;&gt;"")</formula>
    </cfRule>
  </conditionalFormatting>
  <conditionalFormatting sqref="C156:D156">
    <cfRule type="expression" dxfId="31" priority="32">
      <formula>OR($C156&lt;&gt;"")</formula>
    </cfRule>
  </conditionalFormatting>
  <conditionalFormatting sqref="L159:L170">
    <cfRule type="expression" dxfId="30" priority="31">
      <formula>OR($L$6:$L$17&lt;&gt;"")</formula>
    </cfRule>
  </conditionalFormatting>
  <conditionalFormatting sqref="C176:H187">
    <cfRule type="expression" dxfId="29" priority="30">
      <formula>OR($C$6:$H$17&lt;&gt;"")</formula>
    </cfRule>
  </conditionalFormatting>
  <conditionalFormatting sqref="C173:D173">
    <cfRule type="expression" dxfId="28" priority="29">
      <formula>OR($C173&lt;&gt;"")</formula>
    </cfRule>
  </conditionalFormatting>
  <conditionalFormatting sqref="L176:L187">
    <cfRule type="expression" dxfId="27" priority="28">
      <formula>OR($L$6:$L$17&lt;&gt;"")</formula>
    </cfRule>
  </conditionalFormatting>
  <conditionalFormatting sqref="C193:H204">
    <cfRule type="expression" dxfId="26" priority="27">
      <formula>OR($C$6:$H$17&lt;&gt;"")</formula>
    </cfRule>
  </conditionalFormatting>
  <conditionalFormatting sqref="C190:D190">
    <cfRule type="expression" dxfId="25" priority="26">
      <formula>OR($C190&lt;&gt;"")</formula>
    </cfRule>
  </conditionalFormatting>
  <conditionalFormatting sqref="L193:L204">
    <cfRule type="expression" dxfId="24" priority="25">
      <formula>OR($L$6:$L$17&lt;&gt;"")</formula>
    </cfRule>
  </conditionalFormatting>
  <conditionalFormatting sqref="C210:H221">
    <cfRule type="expression" dxfId="23" priority="24">
      <formula>OR($C$6:$H$17&lt;&gt;"")</formula>
    </cfRule>
  </conditionalFormatting>
  <conditionalFormatting sqref="C207:D207">
    <cfRule type="expression" dxfId="22" priority="23">
      <formula>OR($C207&lt;&gt;"")</formula>
    </cfRule>
  </conditionalFormatting>
  <conditionalFormatting sqref="L210:L221">
    <cfRule type="expression" dxfId="21" priority="22">
      <formula>OR($L$6:$L$17&lt;&gt;"")</formula>
    </cfRule>
  </conditionalFormatting>
  <conditionalFormatting sqref="C227:H238">
    <cfRule type="expression" dxfId="20" priority="21">
      <formula>OR($C$6:$H$17&lt;&gt;"")</formula>
    </cfRule>
  </conditionalFormatting>
  <conditionalFormatting sqref="C224:D224">
    <cfRule type="expression" dxfId="19" priority="20">
      <formula>OR($C224&lt;&gt;"")</formula>
    </cfRule>
  </conditionalFormatting>
  <conditionalFormatting sqref="L227:L238">
    <cfRule type="expression" dxfId="18" priority="19">
      <formula>OR($L$6:$L$17&lt;&gt;"")</formula>
    </cfRule>
  </conditionalFormatting>
  <conditionalFormatting sqref="C244:H255">
    <cfRule type="expression" dxfId="17" priority="18">
      <formula>OR($C$6:$H$17&lt;&gt;"")</formula>
    </cfRule>
  </conditionalFormatting>
  <conditionalFormatting sqref="C241:D241">
    <cfRule type="expression" dxfId="16" priority="17">
      <formula>OR($C241&lt;&gt;"")</formula>
    </cfRule>
  </conditionalFormatting>
  <conditionalFormatting sqref="L244:L255">
    <cfRule type="expression" dxfId="15" priority="16">
      <formula>OR($L$6:$L$17&lt;&gt;"")</formula>
    </cfRule>
  </conditionalFormatting>
  <conditionalFormatting sqref="C261:H272">
    <cfRule type="expression" dxfId="14" priority="15">
      <formula>OR($C$6:$H$17&lt;&gt;"")</formula>
    </cfRule>
  </conditionalFormatting>
  <conditionalFormatting sqref="C258:D258">
    <cfRule type="expression" dxfId="13" priority="14">
      <formula>OR($C258&lt;&gt;"")</formula>
    </cfRule>
  </conditionalFormatting>
  <conditionalFormatting sqref="L261:L272">
    <cfRule type="expression" dxfId="12" priority="13">
      <formula>OR($L$6:$L$17&lt;&gt;"")</formula>
    </cfRule>
  </conditionalFormatting>
  <conditionalFormatting sqref="C278:H289">
    <cfRule type="expression" dxfId="11" priority="12">
      <formula>OR($C$6:$H$17&lt;&gt;"")</formula>
    </cfRule>
  </conditionalFormatting>
  <conditionalFormatting sqref="C275:D275">
    <cfRule type="expression" dxfId="10" priority="11">
      <formula>OR($C275&lt;&gt;"")</formula>
    </cfRule>
  </conditionalFormatting>
  <conditionalFormatting sqref="L278:L289">
    <cfRule type="expression" dxfId="9" priority="10">
      <formula>OR($L$6:$L$17&lt;&gt;"")</formula>
    </cfRule>
  </conditionalFormatting>
  <conditionalFormatting sqref="C295:H306">
    <cfRule type="expression" dxfId="8" priority="9">
      <formula>OR($C$6:$H$17&lt;&gt;"")</formula>
    </cfRule>
  </conditionalFormatting>
  <conditionalFormatting sqref="C292:D292">
    <cfRule type="expression" dxfId="7" priority="8">
      <formula>OR($C292&lt;&gt;"")</formula>
    </cfRule>
  </conditionalFormatting>
  <conditionalFormatting sqref="L295:L306">
    <cfRule type="expression" dxfId="6" priority="7">
      <formula>OR($L$6:$L$17&lt;&gt;"")</formula>
    </cfRule>
  </conditionalFormatting>
  <conditionalFormatting sqref="C312:H323">
    <cfRule type="expression" dxfId="5" priority="6">
      <formula>OR($C$6:$H$17&lt;&gt;"")</formula>
    </cfRule>
  </conditionalFormatting>
  <conditionalFormatting sqref="C309:D309">
    <cfRule type="expression" dxfId="4" priority="5">
      <formula>OR($C309&lt;&gt;"")</formula>
    </cfRule>
  </conditionalFormatting>
  <conditionalFormatting sqref="L312:L323">
    <cfRule type="expression" dxfId="3" priority="4">
      <formula>OR($L$6:$L$17&lt;&gt;"")</formula>
    </cfRule>
  </conditionalFormatting>
  <conditionalFormatting sqref="C329:H340">
    <cfRule type="expression" dxfId="2" priority="3">
      <formula>OR($C$6:$H$17&lt;&gt;"")</formula>
    </cfRule>
  </conditionalFormatting>
  <conditionalFormatting sqref="C326:D326">
    <cfRule type="expression" dxfId="1" priority="2">
      <formula>OR($C326&lt;&gt;"")</formula>
    </cfRule>
  </conditionalFormatting>
  <conditionalFormatting sqref="L329:L340">
    <cfRule type="expression" dxfId="0" priority="1">
      <formula>OR($L$6:$L$17&lt;&gt;"")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1" fitToHeight="0" orientation="portrait" r:id="rId1"/>
  <rowBreaks count="6" manualBreakCount="6">
    <brk id="52" max="16383" man="1"/>
    <brk id="103" max="16383" man="1"/>
    <brk id="154" max="16383" man="1"/>
    <brk id="205" max="16383" man="1"/>
    <brk id="256" max="11" man="1"/>
    <brk id="307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4C4E-98A9-4888-8936-F208EF83CD55}">
  <sheetPr>
    <tabColor rgb="FFFFFFFF"/>
    <pageSetUpPr fitToPage="1"/>
  </sheetPr>
  <dimension ref="A1:F43"/>
  <sheetViews>
    <sheetView showGridLines="0" view="pageBreakPreview" zoomScaleNormal="100" zoomScaleSheetLayoutView="100" workbookViewId="0">
      <selection sqref="A1:E1"/>
    </sheetView>
  </sheetViews>
  <sheetFormatPr defaultRowHeight="12" x14ac:dyDescent="0.15"/>
  <cols>
    <col min="1" max="1" width="15" style="306" customWidth="1"/>
    <col min="2" max="2" width="2.140625" style="306" customWidth="1"/>
    <col min="3" max="3" width="34.42578125" style="306" customWidth="1"/>
    <col min="4" max="4" width="18.42578125" style="452" customWidth="1"/>
    <col min="5" max="5" width="28.140625" style="306" customWidth="1"/>
    <col min="6" max="6" width="2.42578125" style="306" customWidth="1"/>
    <col min="7" max="252" width="9.140625" style="306"/>
    <col min="253" max="253" width="45.140625" style="306" customWidth="1"/>
    <col min="254" max="254" width="24.140625" style="306" customWidth="1"/>
    <col min="255" max="255" width="23.7109375" style="306" customWidth="1"/>
    <col min="256" max="256" width="15.5703125" style="306" customWidth="1"/>
    <col min="257" max="508" width="9.140625" style="306"/>
    <col min="509" max="509" width="45.140625" style="306" customWidth="1"/>
    <col min="510" max="510" width="24.140625" style="306" customWidth="1"/>
    <col min="511" max="511" width="23.7109375" style="306" customWidth="1"/>
    <col min="512" max="512" width="15.5703125" style="306" customWidth="1"/>
    <col min="513" max="764" width="9.140625" style="306"/>
    <col min="765" max="765" width="45.140625" style="306" customWidth="1"/>
    <col min="766" max="766" width="24.140625" style="306" customWidth="1"/>
    <col min="767" max="767" width="23.7109375" style="306" customWidth="1"/>
    <col min="768" max="768" width="15.5703125" style="306" customWidth="1"/>
    <col min="769" max="1020" width="9.140625" style="306"/>
    <col min="1021" max="1021" width="45.140625" style="306" customWidth="1"/>
    <col min="1022" max="1022" width="24.140625" style="306" customWidth="1"/>
    <col min="1023" max="1023" width="23.7109375" style="306" customWidth="1"/>
    <col min="1024" max="1024" width="15.5703125" style="306" customWidth="1"/>
    <col min="1025" max="1276" width="9.140625" style="306"/>
    <col min="1277" max="1277" width="45.140625" style="306" customWidth="1"/>
    <col min="1278" max="1278" width="24.140625" style="306" customWidth="1"/>
    <col min="1279" max="1279" width="23.7109375" style="306" customWidth="1"/>
    <col min="1280" max="1280" width="15.5703125" style="306" customWidth="1"/>
    <col min="1281" max="1532" width="9.140625" style="306"/>
    <col min="1533" max="1533" width="45.140625" style="306" customWidth="1"/>
    <col min="1534" max="1534" width="24.140625" style="306" customWidth="1"/>
    <col min="1535" max="1535" width="23.7109375" style="306" customWidth="1"/>
    <col min="1536" max="1536" width="15.5703125" style="306" customWidth="1"/>
    <col min="1537" max="1788" width="9.140625" style="306"/>
    <col min="1789" max="1789" width="45.140625" style="306" customWidth="1"/>
    <col min="1790" max="1790" width="24.140625" style="306" customWidth="1"/>
    <col min="1791" max="1791" width="23.7109375" style="306" customWidth="1"/>
    <col min="1792" max="1792" width="15.5703125" style="306" customWidth="1"/>
    <col min="1793" max="2044" width="9.140625" style="306"/>
    <col min="2045" max="2045" width="45.140625" style="306" customWidth="1"/>
    <col min="2046" max="2046" width="24.140625" style="306" customWidth="1"/>
    <col min="2047" max="2047" width="23.7109375" style="306" customWidth="1"/>
    <col min="2048" max="2048" width="15.5703125" style="306" customWidth="1"/>
    <col min="2049" max="2300" width="9.140625" style="306"/>
    <col min="2301" max="2301" width="45.140625" style="306" customWidth="1"/>
    <col min="2302" max="2302" width="24.140625" style="306" customWidth="1"/>
    <col min="2303" max="2303" width="23.7109375" style="306" customWidth="1"/>
    <col min="2304" max="2304" width="15.5703125" style="306" customWidth="1"/>
    <col min="2305" max="2556" width="9.140625" style="306"/>
    <col min="2557" max="2557" width="45.140625" style="306" customWidth="1"/>
    <col min="2558" max="2558" width="24.140625" style="306" customWidth="1"/>
    <col min="2559" max="2559" width="23.7109375" style="306" customWidth="1"/>
    <col min="2560" max="2560" width="15.5703125" style="306" customWidth="1"/>
    <col min="2561" max="2812" width="9.140625" style="306"/>
    <col min="2813" max="2813" width="45.140625" style="306" customWidth="1"/>
    <col min="2814" max="2814" width="24.140625" style="306" customWidth="1"/>
    <col min="2815" max="2815" width="23.7109375" style="306" customWidth="1"/>
    <col min="2816" max="2816" width="15.5703125" style="306" customWidth="1"/>
    <col min="2817" max="3068" width="9.140625" style="306"/>
    <col min="3069" max="3069" width="45.140625" style="306" customWidth="1"/>
    <col min="3070" max="3070" width="24.140625" style="306" customWidth="1"/>
    <col min="3071" max="3071" width="23.7109375" style="306" customWidth="1"/>
    <col min="3072" max="3072" width="15.5703125" style="306" customWidth="1"/>
    <col min="3073" max="3324" width="9.140625" style="306"/>
    <col min="3325" max="3325" width="45.140625" style="306" customWidth="1"/>
    <col min="3326" max="3326" width="24.140625" style="306" customWidth="1"/>
    <col min="3327" max="3327" width="23.7109375" style="306" customWidth="1"/>
    <col min="3328" max="3328" width="15.5703125" style="306" customWidth="1"/>
    <col min="3329" max="3580" width="9.140625" style="306"/>
    <col min="3581" max="3581" width="45.140625" style="306" customWidth="1"/>
    <col min="3582" max="3582" width="24.140625" style="306" customWidth="1"/>
    <col min="3583" max="3583" width="23.7109375" style="306" customWidth="1"/>
    <col min="3584" max="3584" width="15.5703125" style="306" customWidth="1"/>
    <col min="3585" max="3836" width="9.140625" style="306"/>
    <col min="3837" max="3837" width="45.140625" style="306" customWidth="1"/>
    <col min="3838" max="3838" width="24.140625" style="306" customWidth="1"/>
    <col min="3839" max="3839" width="23.7109375" style="306" customWidth="1"/>
    <col min="3840" max="3840" width="15.5703125" style="306" customWidth="1"/>
    <col min="3841" max="4092" width="9.140625" style="306"/>
    <col min="4093" max="4093" width="45.140625" style="306" customWidth="1"/>
    <col min="4094" max="4094" width="24.140625" style="306" customWidth="1"/>
    <col min="4095" max="4095" width="23.7109375" style="306" customWidth="1"/>
    <col min="4096" max="4096" width="15.5703125" style="306" customWidth="1"/>
    <col min="4097" max="4348" width="9.140625" style="306"/>
    <col min="4349" max="4349" width="45.140625" style="306" customWidth="1"/>
    <col min="4350" max="4350" width="24.140625" style="306" customWidth="1"/>
    <col min="4351" max="4351" width="23.7109375" style="306" customWidth="1"/>
    <col min="4352" max="4352" width="15.5703125" style="306" customWidth="1"/>
    <col min="4353" max="4604" width="9.140625" style="306"/>
    <col min="4605" max="4605" width="45.140625" style="306" customWidth="1"/>
    <col min="4606" max="4606" width="24.140625" style="306" customWidth="1"/>
    <col min="4607" max="4607" width="23.7109375" style="306" customWidth="1"/>
    <col min="4608" max="4608" width="15.5703125" style="306" customWidth="1"/>
    <col min="4609" max="4860" width="9.140625" style="306"/>
    <col min="4861" max="4861" width="45.140625" style="306" customWidth="1"/>
    <col min="4862" max="4862" width="24.140625" style="306" customWidth="1"/>
    <col min="4863" max="4863" width="23.7109375" style="306" customWidth="1"/>
    <col min="4864" max="4864" width="15.5703125" style="306" customWidth="1"/>
    <col min="4865" max="5116" width="9.140625" style="306"/>
    <col min="5117" max="5117" width="45.140625" style="306" customWidth="1"/>
    <col min="5118" max="5118" width="24.140625" style="306" customWidth="1"/>
    <col min="5119" max="5119" width="23.7109375" style="306" customWidth="1"/>
    <col min="5120" max="5120" width="15.5703125" style="306" customWidth="1"/>
    <col min="5121" max="5372" width="9.140625" style="306"/>
    <col min="5373" max="5373" width="45.140625" style="306" customWidth="1"/>
    <col min="5374" max="5374" width="24.140625" style="306" customWidth="1"/>
    <col min="5375" max="5375" width="23.7109375" style="306" customWidth="1"/>
    <col min="5376" max="5376" width="15.5703125" style="306" customWidth="1"/>
    <col min="5377" max="5628" width="9.140625" style="306"/>
    <col min="5629" max="5629" width="45.140625" style="306" customWidth="1"/>
    <col min="5630" max="5630" width="24.140625" style="306" customWidth="1"/>
    <col min="5631" max="5631" width="23.7109375" style="306" customWidth="1"/>
    <col min="5632" max="5632" width="15.5703125" style="306" customWidth="1"/>
    <col min="5633" max="5884" width="9.140625" style="306"/>
    <col min="5885" max="5885" width="45.140625" style="306" customWidth="1"/>
    <col min="5886" max="5886" width="24.140625" style="306" customWidth="1"/>
    <col min="5887" max="5887" width="23.7109375" style="306" customWidth="1"/>
    <col min="5888" max="5888" width="15.5703125" style="306" customWidth="1"/>
    <col min="5889" max="6140" width="9.140625" style="306"/>
    <col min="6141" max="6141" width="45.140625" style="306" customWidth="1"/>
    <col min="6142" max="6142" width="24.140625" style="306" customWidth="1"/>
    <col min="6143" max="6143" width="23.7109375" style="306" customWidth="1"/>
    <col min="6144" max="6144" width="15.5703125" style="306" customWidth="1"/>
    <col min="6145" max="6396" width="9.140625" style="306"/>
    <col min="6397" max="6397" width="45.140625" style="306" customWidth="1"/>
    <col min="6398" max="6398" width="24.140625" style="306" customWidth="1"/>
    <col min="6399" max="6399" width="23.7109375" style="306" customWidth="1"/>
    <col min="6400" max="6400" width="15.5703125" style="306" customWidth="1"/>
    <col min="6401" max="6652" width="9.140625" style="306"/>
    <col min="6653" max="6653" width="45.140625" style="306" customWidth="1"/>
    <col min="6654" max="6654" width="24.140625" style="306" customWidth="1"/>
    <col min="6655" max="6655" width="23.7109375" style="306" customWidth="1"/>
    <col min="6656" max="6656" width="15.5703125" style="306" customWidth="1"/>
    <col min="6657" max="6908" width="9.140625" style="306"/>
    <col min="6909" max="6909" width="45.140625" style="306" customWidth="1"/>
    <col min="6910" max="6910" width="24.140625" style="306" customWidth="1"/>
    <col min="6911" max="6911" width="23.7109375" style="306" customWidth="1"/>
    <col min="6912" max="6912" width="15.5703125" style="306" customWidth="1"/>
    <col min="6913" max="7164" width="9.140625" style="306"/>
    <col min="7165" max="7165" width="45.140625" style="306" customWidth="1"/>
    <col min="7166" max="7166" width="24.140625" style="306" customWidth="1"/>
    <col min="7167" max="7167" width="23.7109375" style="306" customWidth="1"/>
    <col min="7168" max="7168" width="15.5703125" style="306" customWidth="1"/>
    <col min="7169" max="7420" width="9.140625" style="306"/>
    <col min="7421" max="7421" width="45.140625" style="306" customWidth="1"/>
    <col min="7422" max="7422" width="24.140625" style="306" customWidth="1"/>
    <col min="7423" max="7423" width="23.7109375" style="306" customWidth="1"/>
    <col min="7424" max="7424" width="15.5703125" style="306" customWidth="1"/>
    <col min="7425" max="7676" width="9.140625" style="306"/>
    <col min="7677" max="7677" width="45.140625" style="306" customWidth="1"/>
    <col min="7678" max="7678" width="24.140625" style="306" customWidth="1"/>
    <col min="7679" max="7679" width="23.7109375" style="306" customWidth="1"/>
    <col min="7680" max="7680" width="15.5703125" style="306" customWidth="1"/>
    <col min="7681" max="7932" width="9.140625" style="306"/>
    <col min="7933" max="7933" width="45.140625" style="306" customWidth="1"/>
    <col min="7934" max="7934" width="24.140625" style="306" customWidth="1"/>
    <col min="7935" max="7935" width="23.7109375" style="306" customWidth="1"/>
    <col min="7936" max="7936" width="15.5703125" style="306" customWidth="1"/>
    <col min="7937" max="8188" width="9.140625" style="306"/>
    <col min="8189" max="8189" width="45.140625" style="306" customWidth="1"/>
    <col min="8190" max="8190" width="24.140625" style="306" customWidth="1"/>
    <col min="8191" max="8191" width="23.7109375" style="306" customWidth="1"/>
    <col min="8192" max="8192" width="15.5703125" style="306" customWidth="1"/>
    <col min="8193" max="8444" width="9.140625" style="306"/>
    <col min="8445" max="8445" width="45.140625" style="306" customWidth="1"/>
    <col min="8446" max="8446" width="24.140625" style="306" customWidth="1"/>
    <col min="8447" max="8447" width="23.7109375" style="306" customWidth="1"/>
    <col min="8448" max="8448" width="15.5703125" style="306" customWidth="1"/>
    <col min="8449" max="8700" width="9.140625" style="306"/>
    <col min="8701" max="8701" width="45.140625" style="306" customWidth="1"/>
    <col min="8702" max="8702" width="24.140625" style="306" customWidth="1"/>
    <col min="8703" max="8703" width="23.7109375" style="306" customWidth="1"/>
    <col min="8704" max="8704" width="15.5703125" style="306" customWidth="1"/>
    <col min="8705" max="8956" width="9.140625" style="306"/>
    <col min="8957" max="8957" width="45.140625" style="306" customWidth="1"/>
    <col min="8958" max="8958" width="24.140625" style="306" customWidth="1"/>
    <col min="8959" max="8959" width="23.7109375" style="306" customWidth="1"/>
    <col min="8960" max="8960" width="15.5703125" style="306" customWidth="1"/>
    <col min="8961" max="9212" width="9.140625" style="306"/>
    <col min="9213" max="9213" width="45.140625" style="306" customWidth="1"/>
    <col min="9214" max="9214" width="24.140625" style="306" customWidth="1"/>
    <col min="9215" max="9215" width="23.7109375" style="306" customWidth="1"/>
    <col min="9216" max="9216" width="15.5703125" style="306" customWidth="1"/>
    <col min="9217" max="9468" width="9.140625" style="306"/>
    <col min="9469" max="9469" width="45.140625" style="306" customWidth="1"/>
    <col min="9470" max="9470" width="24.140625" style="306" customWidth="1"/>
    <col min="9471" max="9471" width="23.7109375" style="306" customWidth="1"/>
    <col min="9472" max="9472" width="15.5703125" style="306" customWidth="1"/>
    <col min="9473" max="9724" width="9.140625" style="306"/>
    <col min="9725" max="9725" width="45.140625" style="306" customWidth="1"/>
    <col min="9726" max="9726" width="24.140625" style="306" customWidth="1"/>
    <col min="9727" max="9727" width="23.7109375" style="306" customWidth="1"/>
    <col min="9728" max="9728" width="15.5703125" style="306" customWidth="1"/>
    <col min="9729" max="9980" width="9.140625" style="306"/>
    <col min="9981" max="9981" width="45.140625" style="306" customWidth="1"/>
    <col min="9982" max="9982" width="24.140625" style="306" customWidth="1"/>
    <col min="9983" max="9983" width="23.7109375" style="306" customWidth="1"/>
    <col min="9984" max="9984" width="15.5703125" style="306" customWidth="1"/>
    <col min="9985" max="10236" width="9.140625" style="306"/>
    <col min="10237" max="10237" width="45.140625" style="306" customWidth="1"/>
    <col min="10238" max="10238" width="24.140625" style="306" customWidth="1"/>
    <col min="10239" max="10239" width="23.7109375" style="306" customWidth="1"/>
    <col min="10240" max="10240" width="15.5703125" style="306" customWidth="1"/>
    <col min="10241" max="10492" width="9.140625" style="306"/>
    <col min="10493" max="10493" width="45.140625" style="306" customWidth="1"/>
    <col min="10494" max="10494" width="24.140625" style="306" customWidth="1"/>
    <col min="10495" max="10495" width="23.7109375" style="306" customWidth="1"/>
    <col min="10496" max="10496" width="15.5703125" style="306" customWidth="1"/>
    <col min="10497" max="10748" width="9.140625" style="306"/>
    <col min="10749" max="10749" width="45.140625" style="306" customWidth="1"/>
    <col min="10750" max="10750" width="24.140625" style="306" customWidth="1"/>
    <col min="10751" max="10751" width="23.7109375" style="306" customWidth="1"/>
    <col min="10752" max="10752" width="15.5703125" style="306" customWidth="1"/>
    <col min="10753" max="11004" width="9.140625" style="306"/>
    <col min="11005" max="11005" width="45.140625" style="306" customWidth="1"/>
    <col min="11006" max="11006" width="24.140625" style="306" customWidth="1"/>
    <col min="11007" max="11007" width="23.7109375" style="306" customWidth="1"/>
    <col min="11008" max="11008" width="15.5703125" style="306" customWidth="1"/>
    <col min="11009" max="11260" width="9.140625" style="306"/>
    <col min="11261" max="11261" width="45.140625" style="306" customWidth="1"/>
    <col min="11262" max="11262" width="24.140625" style="306" customWidth="1"/>
    <col min="11263" max="11263" width="23.7109375" style="306" customWidth="1"/>
    <col min="11264" max="11264" width="15.5703125" style="306" customWidth="1"/>
    <col min="11265" max="11516" width="9.140625" style="306"/>
    <col min="11517" max="11517" width="45.140625" style="306" customWidth="1"/>
    <col min="11518" max="11518" width="24.140625" style="306" customWidth="1"/>
    <col min="11519" max="11519" width="23.7109375" style="306" customWidth="1"/>
    <col min="11520" max="11520" width="15.5703125" style="306" customWidth="1"/>
    <col min="11521" max="11772" width="9.140625" style="306"/>
    <col min="11773" max="11773" width="45.140625" style="306" customWidth="1"/>
    <col min="11774" max="11774" width="24.140625" style="306" customWidth="1"/>
    <col min="11775" max="11775" width="23.7109375" style="306" customWidth="1"/>
    <col min="11776" max="11776" width="15.5703125" style="306" customWidth="1"/>
    <col min="11777" max="12028" width="9.140625" style="306"/>
    <col min="12029" max="12029" width="45.140625" style="306" customWidth="1"/>
    <col min="12030" max="12030" width="24.140625" style="306" customWidth="1"/>
    <col min="12031" max="12031" width="23.7109375" style="306" customWidth="1"/>
    <col min="12032" max="12032" width="15.5703125" style="306" customWidth="1"/>
    <col min="12033" max="12284" width="9.140625" style="306"/>
    <col min="12285" max="12285" width="45.140625" style="306" customWidth="1"/>
    <col min="12286" max="12286" width="24.140625" style="306" customWidth="1"/>
    <col min="12287" max="12287" width="23.7109375" style="306" customWidth="1"/>
    <col min="12288" max="12288" width="15.5703125" style="306" customWidth="1"/>
    <col min="12289" max="12540" width="9.140625" style="306"/>
    <col min="12541" max="12541" width="45.140625" style="306" customWidth="1"/>
    <col min="12542" max="12542" width="24.140625" style="306" customWidth="1"/>
    <col min="12543" max="12543" width="23.7109375" style="306" customWidth="1"/>
    <col min="12544" max="12544" width="15.5703125" style="306" customWidth="1"/>
    <col min="12545" max="12796" width="9.140625" style="306"/>
    <col min="12797" max="12797" width="45.140625" style="306" customWidth="1"/>
    <col min="12798" max="12798" width="24.140625" style="306" customWidth="1"/>
    <col min="12799" max="12799" width="23.7109375" style="306" customWidth="1"/>
    <col min="12800" max="12800" width="15.5703125" style="306" customWidth="1"/>
    <col min="12801" max="13052" width="9.140625" style="306"/>
    <col min="13053" max="13053" width="45.140625" style="306" customWidth="1"/>
    <col min="13054" max="13054" width="24.140625" style="306" customWidth="1"/>
    <col min="13055" max="13055" width="23.7109375" style="306" customWidth="1"/>
    <col min="13056" max="13056" width="15.5703125" style="306" customWidth="1"/>
    <col min="13057" max="13308" width="9.140625" style="306"/>
    <col min="13309" max="13309" width="45.140625" style="306" customWidth="1"/>
    <col min="13310" max="13310" width="24.140625" style="306" customWidth="1"/>
    <col min="13311" max="13311" width="23.7109375" style="306" customWidth="1"/>
    <col min="13312" max="13312" width="15.5703125" style="306" customWidth="1"/>
    <col min="13313" max="13564" width="9.140625" style="306"/>
    <col min="13565" max="13565" width="45.140625" style="306" customWidth="1"/>
    <col min="13566" max="13566" width="24.140625" style="306" customWidth="1"/>
    <col min="13567" max="13567" width="23.7109375" style="306" customWidth="1"/>
    <col min="13568" max="13568" width="15.5703125" style="306" customWidth="1"/>
    <col min="13569" max="13820" width="9.140625" style="306"/>
    <col min="13821" max="13821" width="45.140625" style="306" customWidth="1"/>
    <col min="13822" max="13822" width="24.140625" style="306" customWidth="1"/>
    <col min="13823" max="13823" width="23.7109375" style="306" customWidth="1"/>
    <col min="13824" max="13824" width="15.5703125" style="306" customWidth="1"/>
    <col min="13825" max="14076" width="9.140625" style="306"/>
    <col min="14077" max="14077" width="45.140625" style="306" customWidth="1"/>
    <col min="14078" max="14078" width="24.140625" style="306" customWidth="1"/>
    <col min="14079" max="14079" width="23.7109375" style="306" customWidth="1"/>
    <col min="14080" max="14080" width="15.5703125" style="306" customWidth="1"/>
    <col min="14081" max="14332" width="9.140625" style="306"/>
    <col min="14333" max="14333" width="45.140625" style="306" customWidth="1"/>
    <col min="14334" max="14334" width="24.140625" style="306" customWidth="1"/>
    <col min="14335" max="14335" width="23.7109375" style="306" customWidth="1"/>
    <col min="14336" max="14336" width="15.5703125" style="306" customWidth="1"/>
    <col min="14337" max="14588" width="9.140625" style="306"/>
    <col min="14589" max="14589" width="45.140625" style="306" customWidth="1"/>
    <col min="14590" max="14590" width="24.140625" style="306" customWidth="1"/>
    <col min="14591" max="14591" width="23.7109375" style="306" customWidth="1"/>
    <col min="14592" max="14592" width="15.5703125" style="306" customWidth="1"/>
    <col min="14593" max="14844" width="9.140625" style="306"/>
    <col min="14845" max="14845" width="45.140625" style="306" customWidth="1"/>
    <col min="14846" max="14846" width="24.140625" style="306" customWidth="1"/>
    <col min="14847" max="14847" width="23.7109375" style="306" customWidth="1"/>
    <col min="14848" max="14848" width="15.5703125" style="306" customWidth="1"/>
    <col min="14849" max="15100" width="9.140625" style="306"/>
    <col min="15101" max="15101" width="45.140625" style="306" customWidth="1"/>
    <col min="15102" max="15102" width="24.140625" style="306" customWidth="1"/>
    <col min="15103" max="15103" width="23.7109375" style="306" customWidth="1"/>
    <col min="15104" max="15104" width="15.5703125" style="306" customWidth="1"/>
    <col min="15105" max="15356" width="9.140625" style="306"/>
    <col min="15357" max="15357" width="45.140625" style="306" customWidth="1"/>
    <col min="15358" max="15358" width="24.140625" style="306" customWidth="1"/>
    <col min="15359" max="15359" width="23.7109375" style="306" customWidth="1"/>
    <col min="15360" max="15360" width="15.5703125" style="306" customWidth="1"/>
    <col min="15361" max="15612" width="9.140625" style="306"/>
    <col min="15613" max="15613" width="45.140625" style="306" customWidth="1"/>
    <col min="15614" max="15614" width="24.140625" style="306" customWidth="1"/>
    <col min="15615" max="15615" width="23.7109375" style="306" customWidth="1"/>
    <col min="15616" max="15616" width="15.5703125" style="306" customWidth="1"/>
    <col min="15617" max="15868" width="9.140625" style="306"/>
    <col min="15869" max="15869" width="45.140625" style="306" customWidth="1"/>
    <col min="15870" max="15870" width="24.140625" style="306" customWidth="1"/>
    <col min="15871" max="15871" width="23.7109375" style="306" customWidth="1"/>
    <col min="15872" max="15872" width="15.5703125" style="306" customWidth="1"/>
    <col min="15873" max="16124" width="9.140625" style="306"/>
    <col min="16125" max="16125" width="45.140625" style="306" customWidth="1"/>
    <col min="16126" max="16126" width="24.140625" style="306" customWidth="1"/>
    <col min="16127" max="16127" width="23.7109375" style="306" customWidth="1"/>
    <col min="16128" max="16128" width="15.5703125" style="306" customWidth="1"/>
    <col min="16129" max="16384" width="9.140625" style="306"/>
  </cols>
  <sheetData>
    <row r="1" spans="1:6" x14ac:dyDescent="0.15">
      <c r="A1" s="559" t="s">
        <v>217</v>
      </c>
      <c r="B1" s="559"/>
      <c r="C1" s="559"/>
      <c r="D1" s="559"/>
      <c r="E1" s="559"/>
      <c r="F1" s="305"/>
    </row>
    <row r="2" spans="1:6" x14ac:dyDescent="0.15">
      <c r="A2" s="128"/>
      <c r="B2" s="360"/>
      <c r="C2" s="360"/>
      <c r="D2" s="436"/>
      <c r="E2" s="129"/>
      <c r="F2" s="307"/>
    </row>
    <row r="3" spans="1:6" ht="21" customHeight="1" x14ac:dyDescent="0.15">
      <c r="A3" s="131" t="s">
        <v>86</v>
      </c>
      <c r="B3" s="128"/>
      <c r="C3" s="128"/>
      <c r="D3" s="437"/>
      <c r="E3" s="128"/>
    </row>
    <row r="4" spans="1:6" ht="18" customHeight="1" x14ac:dyDescent="0.15">
      <c r="A4" s="551" t="s">
        <v>61</v>
      </c>
      <c r="B4" s="552"/>
      <c r="C4" s="553"/>
      <c r="D4" s="438" t="s">
        <v>226</v>
      </c>
      <c r="E4" s="132" t="s">
        <v>62</v>
      </c>
      <c r="F4" s="309"/>
    </row>
    <row r="5" spans="1:6" ht="18" customHeight="1" x14ac:dyDescent="0.15">
      <c r="A5" s="330" t="s">
        <v>57</v>
      </c>
      <c r="B5" s="560" t="s">
        <v>63</v>
      </c>
      <c r="C5" s="561"/>
      <c r="D5" s="439"/>
      <c r="E5" s="311"/>
      <c r="F5" s="312"/>
    </row>
    <row r="6" spans="1:6" ht="17.25" customHeight="1" x14ac:dyDescent="0.15">
      <c r="A6" s="562" t="s">
        <v>78</v>
      </c>
      <c r="B6" s="563" t="s">
        <v>82</v>
      </c>
      <c r="C6" s="564"/>
      <c r="D6" s="440"/>
      <c r="E6" s="136"/>
      <c r="F6" s="312"/>
    </row>
    <row r="7" spans="1:6" ht="18" customHeight="1" x14ac:dyDescent="0.15">
      <c r="A7" s="562"/>
      <c r="B7" s="565" t="s">
        <v>64</v>
      </c>
      <c r="C7" s="566"/>
      <c r="D7" s="440"/>
      <c r="E7" s="136"/>
      <c r="F7" s="312"/>
    </row>
    <row r="8" spans="1:6" ht="18" customHeight="1" x14ac:dyDescent="0.15">
      <c r="A8" s="562" t="s">
        <v>79</v>
      </c>
      <c r="B8" s="565" t="s">
        <v>80</v>
      </c>
      <c r="C8" s="566"/>
      <c r="D8" s="440"/>
      <c r="E8" s="136"/>
      <c r="F8" s="312"/>
    </row>
    <row r="9" spans="1:6" ht="18" customHeight="1" x14ac:dyDescent="0.15">
      <c r="A9" s="562"/>
      <c r="B9" s="565" t="s">
        <v>118</v>
      </c>
      <c r="C9" s="566"/>
      <c r="D9" s="440"/>
      <c r="E9" s="136"/>
      <c r="F9" s="312"/>
    </row>
    <row r="10" spans="1:6" ht="18" customHeight="1" x14ac:dyDescent="0.15">
      <c r="A10" s="562"/>
      <c r="B10" s="557"/>
      <c r="C10" s="558"/>
      <c r="D10" s="440"/>
      <c r="E10" s="136"/>
      <c r="F10" s="312"/>
    </row>
    <row r="11" spans="1:6" ht="18" customHeight="1" x14ac:dyDescent="0.15">
      <c r="A11" s="562"/>
      <c r="B11" s="565"/>
      <c r="C11" s="566"/>
      <c r="D11" s="440"/>
      <c r="E11" s="136"/>
      <c r="F11" s="312"/>
    </row>
    <row r="12" spans="1:6" ht="18" customHeight="1" x14ac:dyDescent="0.15">
      <c r="A12" s="551" t="s">
        <v>65</v>
      </c>
      <c r="B12" s="552"/>
      <c r="C12" s="553"/>
      <c r="D12" s="138"/>
      <c r="E12" s="132"/>
      <c r="F12" s="309"/>
    </row>
    <row r="13" spans="1:6" ht="18" customHeight="1" x14ac:dyDescent="0.15">
      <c r="B13" s="318"/>
      <c r="C13" s="318"/>
      <c r="D13" s="441"/>
      <c r="E13" s="318"/>
      <c r="F13" s="318"/>
    </row>
    <row r="14" spans="1:6" ht="21" customHeight="1" x14ac:dyDescent="0.15">
      <c r="A14" s="320" t="s">
        <v>137</v>
      </c>
      <c r="D14" s="442"/>
      <c r="E14" s="320"/>
      <c r="F14" s="321"/>
    </row>
    <row r="15" spans="1:6" ht="18" customHeight="1" x14ac:dyDescent="0.15">
      <c r="A15" s="554" t="s">
        <v>61</v>
      </c>
      <c r="B15" s="555"/>
      <c r="C15" s="556"/>
      <c r="D15" s="443" t="s">
        <v>226</v>
      </c>
      <c r="E15" s="308" t="s">
        <v>62</v>
      </c>
      <c r="F15" s="309"/>
    </row>
    <row r="16" spans="1:6" ht="18" customHeight="1" x14ac:dyDescent="0.15">
      <c r="A16" s="536" t="s">
        <v>58</v>
      </c>
      <c r="B16" s="174" t="s">
        <v>66</v>
      </c>
      <c r="C16" s="332"/>
      <c r="D16" s="444"/>
      <c r="E16" s="361"/>
      <c r="F16" s="312"/>
    </row>
    <row r="17" spans="1:6" ht="18" customHeight="1" x14ac:dyDescent="0.15">
      <c r="A17" s="536"/>
      <c r="B17" s="176" t="s">
        <v>67</v>
      </c>
      <c r="C17" s="176"/>
      <c r="D17" s="445"/>
      <c r="E17" s="144"/>
      <c r="F17" s="312"/>
    </row>
    <row r="18" spans="1:6" ht="18" customHeight="1" x14ac:dyDescent="0.15">
      <c r="A18" s="536"/>
      <c r="B18" s="536"/>
      <c r="C18" s="536"/>
      <c r="D18" s="445"/>
      <c r="E18" s="144"/>
      <c r="F18" s="312"/>
    </row>
    <row r="19" spans="1:6" ht="18" customHeight="1" x14ac:dyDescent="0.15">
      <c r="A19" s="536"/>
      <c r="B19" s="536"/>
      <c r="C19" s="536"/>
      <c r="D19" s="445"/>
      <c r="E19" s="144"/>
      <c r="F19" s="312"/>
    </row>
    <row r="20" spans="1:6" ht="18" customHeight="1" x14ac:dyDescent="0.15">
      <c r="A20" s="536"/>
      <c r="B20" s="537"/>
      <c r="C20" s="538"/>
      <c r="D20" s="446"/>
      <c r="E20" s="144"/>
      <c r="F20" s="312"/>
    </row>
    <row r="21" spans="1:6" ht="18" customHeight="1" x14ac:dyDescent="0.15">
      <c r="A21" s="547" t="s">
        <v>59</v>
      </c>
      <c r="B21" s="534" t="s">
        <v>68</v>
      </c>
      <c r="C21" s="535"/>
      <c r="D21" s="447"/>
      <c r="E21" s="144"/>
      <c r="F21" s="312"/>
    </row>
    <row r="22" spans="1:6" ht="18" customHeight="1" x14ac:dyDescent="0.15">
      <c r="A22" s="536"/>
      <c r="B22" s="534" t="s">
        <v>69</v>
      </c>
      <c r="C22" s="535"/>
      <c r="D22" s="445"/>
      <c r="E22" s="144"/>
      <c r="F22" s="312"/>
    </row>
    <row r="23" spans="1:6" ht="18" customHeight="1" x14ac:dyDescent="0.15">
      <c r="A23" s="536"/>
      <c r="B23" s="534" t="s">
        <v>70</v>
      </c>
      <c r="C23" s="535"/>
      <c r="D23" s="445"/>
      <c r="E23" s="144"/>
      <c r="F23" s="312"/>
    </row>
    <row r="24" spans="1:6" ht="18" customHeight="1" x14ac:dyDescent="0.15">
      <c r="A24" s="536"/>
      <c r="B24" s="534" t="s">
        <v>71</v>
      </c>
      <c r="C24" s="535"/>
      <c r="D24" s="445"/>
      <c r="E24" s="144"/>
      <c r="F24" s="312"/>
    </row>
    <row r="25" spans="1:6" ht="18" customHeight="1" x14ac:dyDescent="0.15">
      <c r="A25" s="536"/>
      <c r="B25" s="534" t="s">
        <v>72</v>
      </c>
      <c r="C25" s="535"/>
      <c r="D25" s="445"/>
      <c r="E25" s="144"/>
      <c r="F25" s="312"/>
    </row>
    <row r="26" spans="1:6" ht="18" customHeight="1" x14ac:dyDescent="0.15">
      <c r="A26" s="536"/>
      <c r="B26" s="534" t="s">
        <v>73</v>
      </c>
      <c r="C26" s="535"/>
      <c r="D26" s="445"/>
      <c r="E26" s="144"/>
      <c r="F26" s="312"/>
    </row>
    <row r="27" spans="1:6" ht="18" customHeight="1" x14ac:dyDescent="0.15">
      <c r="A27" s="536"/>
      <c r="B27" s="534" t="s">
        <v>74</v>
      </c>
      <c r="C27" s="535"/>
      <c r="D27" s="445"/>
      <c r="E27" s="144"/>
      <c r="F27" s="312"/>
    </row>
    <row r="28" spans="1:6" ht="18" customHeight="1" x14ac:dyDescent="0.15">
      <c r="A28" s="536"/>
      <c r="B28" s="534" t="s">
        <v>75</v>
      </c>
      <c r="C28" s="535"/>
      <c r="D28" s="448"/>
      <c r="E28" s="144"/>
      <c r="F28" s="312"/>
    </row>
    <row r="29" spans="1:6" ht="18" customHeight="1" x14ac:dyDescent="0.15">
      <c r="A29" s="536"/>
      <c r="B29" s="534" t="s">
        <v>76</v>
      </c>
      <c r="C29" s="535"/>
      <c r="D29" s="448"/>
      <c r="E29" s="144"/>
      <c r="F29" s="312"/>
    </row>
    <row r="30" spans="1:6" ht="18" customHeight="1" x14ac:dyDescent="0.15">
      <c r="A30" s="536"/>
      <c r="B30" s="549"/>
      <c r="C30" s="550"/>
      <c r="D30" s="448"/>
      <c r="E30" s="144"/>
      <c r="F30" s="312"/>
    </row>
    <row r="31" spans="1:6" ht="18" customHeight="1" x14ac:dyDescent="0.15">
      <c r="A31" s="536"/>
      <c r="B31" s="363"/>
      <c r="C31" s="364"/>
      <c r="D31" s="448"/>
      <c r="E31" s="144"/>
      <c r="F31" s="312"/>
    </row>
    <row r="32" spans="1:6" ht="18" customHeight="1" x14ac:dyDescent="0.15">
      <c r="A32" s="536"/>
      <c r="B32" s="534"/>
      <c r="C32" s="535"/>
      <c r="D32" s="449"/>
      <c r="E32" s="144"/>
      <c r="F32" s="312"/>
    </row>
    <row r="33" spans="1:6" ht="18" customHeight="1" x14ac:dyDescent="0.15">
      <c r="A33" s="536"/>
      <c r="B33" s="534"/>
      <c r="C33" s="535"/>
      <c r="D33" s="449"/>
      <c r="E33" s="144"/>
      <c r="F33" s="312"/>
    </row>
    <row r="34" spans="1:6" ht="18" customHeight="1" x14ac:dyDescent="0.15">
      <c r="A34" s="548"/>
      <c r="B34" s="540"/>
      <c r="C34" s="541"/>
      <c r="D34" s="449"/>
      <c r="E34" s="151"/>
      <c r="F34" s="312"/>
    </row>
    <row r="35" spans="1:6" ht="18" customHeight="1" x14ac:dyDescent="0.15">
      <c r="A35" s="542" t="s">
        <v>81</v>
      </c>
      <c r="B35" s="543"/>
      <c r="C35" s="544"/>
      <c r="D35" s="152"/>
      <c r="E35" s="153"/>
      <c r="F35" s="312"/>
    </row>
    <row r="36" spans="1:6" ht="15" customHeight="1" x14ac:dyDescent="0.15">
      <c r="A36" s="128"/>
      <c r="B36" s="131"/>
      <c r="C36" s="131"/>
      <c r="D36" s="437"/>
      <c r="E36" s="128"/>
    </row>
    <row r="37" spans="1:6" x14ac:dyDescent="0.15">
      <c r="A37" s="128"/>
      <c r="B37" s="154" t="s">
        <v>77</v>
      </c>
      <c r="C37" s="131"/>
      <c r="D37" s="450"/>
      <c r="E37" s="154"/>
      <c r="F37" s="322"/>
    </row>
    <row r="38" spans="1:6" ht="15" customHeight="1" x14ac:dyDescent="0.15">
      <c r="A38" s="128"/>
      <c r="B38" s="156"/>
      <c r="C38" s="156"/>
      <c r="D38" s="451"/>
      <c r="E38" s="131"/>
      <c r="F38" s="362"/>
    </row>
    <row r="39" spans="1:6" ht="15" customHeight="1" x14ac:dyDescent="0.15">
      <c r="A39" s="128"/>
      <c r="B39" s="158"/>
      <c r="C39" s="158" t="s">
        <v>185</v>
      </c>
      <c r="D39" s="450"/>
      <c r="E39" s="154"/>
      <c r="F39" s="322"/>
    </row>
    <row r="40" spans="1:6" ht="15" customHeight="1" x14ac:dyDescent="0.15">
      <c r="A40" s="156"/>
      <c r="B40" s="156"/>
      <c r="C40" s="156"/>
      <c r="D40" s="450"/>
      <c r="E40" s="154"/>
      <c r="F40" s="322"/>
    </row>
    <row r="41" spans="1:6" ht="24.75" customHeight="1" x14ac:dyDescent="0.15">
      <c r="A41" s="128"/>
      <c r="B41" s="159"/>
      <c r="C41" s="160" t="s">
        <v>84</v>
      </c>
      <c r="D41" s="545"/>
      <c r="E41" s="545"/>
      <c r="F41" s="323"/>
    </row>
    <row r="42" spans="1:6" ht="24.75" customHeight="1" x14ac:dyDescent="0.15">
      <c r="A42" s="128"/>
      <c r="B42" s="159"/>
      <c r="C42" s="160" t="s">
        <v>85</v>
      </c>
      <c r="D42" s="546"/>
      <c r="E42" s="546"/>
      <c r="F42" s="323"/>
    </row>
    <row r="43" spans="1:6" x14ac:dyDescent="0.15">
      <c r="B43" s="539"/>
      <c r="C43" s="539"/>
      <c r="D43" s="539"/>
      <c r="E43" s="539"/>
      <c r="F43" s="362"/>
    </row>
  </sheetData>
  <sheetProtection insertColumns="0" insertRows="0" deleteColumns="0" deleteRows="0" autoFilter="0"/>
  <mergeCells count="35">
    <mergeCell ref="B43:E43"/>
    <mergeCell ref="B32:C32"/>
    <mergeCell ref="B33:C33"/>
    <mergeCell ref="B34:C34"/>
    <mergeCell ref="A35:C35"/>
    <mergeCell ref="D41:E41"/>
    <mergeCell ref="D42:E42"/>
    <mergeCell ref="B30:C30"/>
    <mergeCell ref="A15:C15"/>
    <mergeCell ref="A16:A20"/>
    <mergeCell ref="B18:C18"/>
    <mergeCell ref="B19:C19"/>
    <mergeCell ref="B20:C20"/>
    <mergeCell ref="A21:A34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C12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0:C10"/>
    <mergeCell ref="B11:C11"/>
  </mergeCells>
  <phoneticPr fontId="3"/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5577-B600-4E8C-8A79-3AA6B02386C0}">
  <sheetPr>
    <pageSetUpPr fitToPage="1"/>
  </sheetPr>
  <dimension ref="A1:L65"/>
  <sheetViews>
    <sheetView view="pageBreakPreview" topLeftCell="A2" zoomScaleNormal="100" zoomScaleSheetLayoutView="100" workbookViewId="0">
      <selection activeCell="E16" sqref="E16"/>
    </sheetView>
  </sheetViews>
  <sheetFormatPr defaultColWidth="7.28515625" defaultRowHeight="12" x14ac:dyDescent="0.15"/>
  <cols>
    <col min="1" max="1" width="33.42578125" style="2" bestFit="1" customWidth="1"/>
    <col min="2" max="3" width="14.28515625" style="2" customWidth="1"/>
    <col min="4" max="6" width="11.85546875" style="2" customWidth="1"/>
    <col min="7" max="8" width="7.28515625" style="2"/>
    <col min="9" max="9" width="17.85546875" style="2" bestFit="1" customWidth="1"/>
    <col min="10" max="10" width="17.85546875" style="2" customWidth="1"/>
    <col min="11" max="11" width="8.28515625" style="2" bestFit="1" customWidth="1"/>
    <col min="12" max="12" width="6.85546875" style="2" bestFit="1" customWidth="1"/>
    <col min="13" max="16384" width="7.28515625" style="2"/>
  </cols>
  <sheetData>
    <row r="1" spans="1:12" x14ac:dyDescent="0.15">
      <c r="A1" s="2" t="s">
        <v>116</v>
      </c>
      <c r="I1" s="2" t="s">
        <v>115</v>
      </c>
    </row>
    <row r="2" spans="1:12" s="1" customFormat="1" ht="55.5" customHeight="1" x14ac:dyDescent="0.15">
      <c r="A2" s="29" t="s">
        <v>130</v>
      </c>
      <c r="B2" s="5" t="s">
        <v>52</v>
      </c>
      <c r="C2" s="20" t="s">
        <v>124</v>
      </c>
      <c r="D2" s="6" t="s">
        <v>0</v>
      </c>
      <c r="E2" s="7" t="s">
        <v>1</v>
      </c>
      <c r="F2" s="6" t="s">
        <v>56</v>
      </c>
      <c r="I2" s="20" t="s">
        <v>24</v>
      </c>
      <c r="J2" s="20" t="s">
        <v>124</v>
      </c>
      <c r="K2" s="20" t="s">
        <v>25</v>
      </c>
      <c r="L2" s="28" t="s">
        <v>26</v>
      </c>
    </row>
    <row r="3" spans="1:12" ht="12.75" customHeight="1" x14ac:dyDescent="0.15">
      <c r="A3" s="4" t="str">
        <f>B3&amp;C3&amp;D3&amp;E3</f>
        <v>6：112：1４人以下非該当</v>
      </c>
      <c r="B3" s="24" t="s">
        <v>117</v>
      </c>
      <c r="C3" s="21" t="s">
        <v>126</v>
      </c>
      <c r="D3" s="8" t="s">
        <v>43</v>
      </c>
      <c r="E3" s="9" t="s">
        <v>2</v>
      </c>
      <c r="F3" s="25">
        <v>108000</v>
      </c>
      <c r="I3" s="21" t="s">
        <v>55</v>
      </c>
      <c r="J3" s="21" t="s">
        <v>126</v>
      </c>
      <c r="K3" s="18" t="s">
        <v>27</v>
      </c>
      <c r="L3" s="14" t="s">
        <v>2</v>
      </c>
    </row>
    <row r="4" spans="1:12" x14ac:dyDescent="0.15">
      <c r="A4" s="4" t="str">
        <f t="shared" ref="A4:A65" si="0">B4&amp;C4&amp;D4&amp;E4</f>
        <v>6：112：1４人以下区分１</v>
      </c>
      <c r="B4" s="22" t="s">
        <v>117</v>
      </c>
      <c r="C4" s="21" t="s">
        <v>126</v>
      </c>
      <c r="D4" s="10" t="s">
        <v>43</v>
      </c>
      <c r="E4" s="11" t="s">
        <v>53</v>
      </c>
      <c r="F4" s="26">
        <v>108000</v>
      </c>
      <c r="I4" s="18"/>
      <c r="J4" s="21" t="s">
        <v>127</v>
      </c>
      <c r="K4" s="18" t="s">
        <v>28</v>
      </c>
      <c r="L4" s="15" t="s">
        <v>53</v>
      </c>
    </row>
    <row r="5" spans="1:12" x14ac:dyDescent="0.15">
      <c r="A5" s="4" t="str">
        <f t="shared" si="0"/>
        <v>6：112：1４人以下区分２</v>
      </c>
      <c r="B5" s="22" t="s">
        <v>117</v>
      </c>
      <c r="C5" s="21" t="s">
        <v>126</v>
      </c>
      <c r="D5" s="10" t="s">
        <v>43</v>
      </c>
      <c r="E5" s="11" t="s">
        <v>45</v>
      </c>
      <c r="F5" s="26">
        <v>122000</v>
      </c>
      <c r="I5" s="21"/>
      <c r="J5" s="21" t="s">
        <v>129</v>
      </c>
      <c r="K5" s="18" t="s">
        <v>29</v>
      </c>
      <c r="L5" s="15" t="s">
        <v>45</v>
      </c>
    </row>
    <row r="6" spans="1:12" ht="12.75" customHeight="1" x14ac:dyDescent="0.15">
      <c r="A6" s="4" t="str">
        <f t="shared" si="0"/>
        <v>6：112：1４人以下区分３</v>
      </c>
      <c r="B6" s="22" t="s">
        <v>117</v>
      </c>
      <c r="C6" s="21" t="s">
        <v>126</v>
      </c>
      <c r="D6" s="10" t="s">
        <v>43</v>
      </c>
      <c r="E6" s="11" t="s">
        <v>46</v>
      </c>
      <c r="F6" s="26">
        <v>127000</v>
      </c>
      <c r="I6" s="18"/>
      <c r="J6" s="18"/>
      <c r="K6" s="18"/>
      <c r="L6" s="15" t="s">
        <v>46</v>
      </c>
    </row>
    <row r="7" spans="1:12" x14ac:dyDescent="0.15">
      <c r="A7" s="4" t="str">
        <f t="shared" si="0"/>
        <v>6：112：1４人以下区分４</v>
      </c>
      <c r="B7" s="22" t="s">
        <v>117</v>
      </c>
      <c r="C7" s="21" t="s">
        <v>126</v>
      </c>
      <c r="D7" s="10" t="s">
        <v>43</v>
      </c>
      <c r="E7" s="11" t="s">
        <v>47</v>
      </c>
      <c r="F7" s="26">
        <v>151000</v>
      </c>
      <c r="I7" s="18"/>
      <c r="J7" s="18"/>
      <c r="K7" s="18"/>
      <c r="L7" s="15" t="s">
        <v>47</v>
      </c>
    </row>
    <row r="8" spans="1:12" x14ac:dyDescent="0.15">
      <c r="A8" s="4" t="str">
        <f t="shared" si="0"/>
        <v>6：112：1４人以下区分５</v>
      </c>
      <c r="B8" s="22" t="s">
        <v>117</v>
      </c>
      <c r="C8" s="21" t="s">
        <v>126</v>
      </c>
      <c r="D8" s="10" t="s">
        <v>43</v>
      </c>
      <c r="E8" s="11" t="s">
        <v>48</v>
      </c>
      <c r="F8" s="26">
        <v>188000</v>
      </c>
      <c r="I8" s="18"/>
      <c r="J8" s="18"/>
      <c r="K8" s="18"/>
      <c r="L8" s="15" t="s">
        <v>48</v>
      </c>
    </row>
    <row r="9" spans="1:12" x14ac:dyDescent="0.15">
      <c r="A9" s="4" t="str">
        <f t="shared" si="0"/>
        <v>6：112：1４人以下区分６</v>
      </c>
      <c r="B9" s="22" t="s">
        <v>117</v>
      </c>
      <c r="C9" s="21" t="s">
        <v>126</v>
      </c>
      <c r="D9" s="12" t="s">
        <v>43</v>
      </c>
      <c r="E9" s="11" t="s">
        <v>49</v>
      </c>
      <c r="F9" s="26">
        <v>227000</v>
      </c>
      <c r="I9" s="19" t="s">
        <v>35</v>
      </c>
      <c r="J9" s="19"/>
      <c r="K9" s="19"/>
      <c r="L9" s="16" t="s">
        <v>49</v>
      </c>
    </row>
    <row r="10" spans="1:12" x14ac:dyDescent="0.15">
      <c r="A10" s="4" t="str">
        <f t="shared" si="0"/>
        <v>6：112：1５人非該当</v>
      </c>
      <c r="B10" s="24" t="s">
        <v>117</v>
      </c>
      <c r="C10" s="24" t="s">
        <v>125</v>
      </c>
      <c r="D10" s="13" t="s">
        <v>50</v>
      </c>
      <c r="E10" s="14" t="s">
        <v>2</v>
      </c>
      <c r="F10" s="25">
        <v>93000</v>
      </c>
    </row>
    <row r="11" spans="1:12" x14ac:dyDescent="0.15">
      <c r="A11" s="4" t="str">
        <f t="shared" si="0"/>
        <v>6：112：1５人区分１</v>
      </c>
      <c r="B11" s="22" t="s">
        <v>117</v>
      </c>
      <c r="C11" s="22" t="s">
        <v>125</v>
      </c>
      <c r="D11" s="13" t="s">
        <v>50</v>
      </c>
      <c r="E11" s="15" t="s">
        <v>44</v>
      </c>
      <c r="F11" s="26">
        <v>93000</v>
      </c>
    </row>
    <row r="12" spans="1:12" x14ac:dyDescent="0.15">
      <c r="A12" s="4" t="str">
        <f t="shared" si="0"/>
        <v>6：112：1５人区分２</v>
      </c>
      <c r="B12" s="22" t="s">
        <v>117</v>
      </c>
      <c r="C12" s="22" t="s">
        <v>125</v>
      </c>
      <c r="D12" s="13" t="s">
        <v>50</v>
      </c>
      <c r="E12" s="15" t="s">
        <v>45</v>
      </c>
      <c r="F12" s="26">
        <v>107000</v>
      </c>
    </row>
    <row r="13" spans="1:12" x14ac:dyDescent="0.15">
      <c r="A13" s="4" t="str">
        <f t="shared" si="0"/>
        <v>6：112：1５人区分３</v>
      </c>
      <c r="B13" s="22" t="s">
        <v>117</v>
      </c>
      <c r="C13" s="22" t="s">
        <v>125</v>
      </c>
      <c r="D13" s="13" t="s">
        <v>50</v>
      </c>
      <c r="E13" s="15" t="s">
        <v>46</v>
      </c>
      <c r="F13" s="26">
        <v>126000</v>
      </c>
    </row>
    <row r="14" spans="1:12" x14ac:dyDescent="0.15">
      <c r="A14" s="4" t="str">
        <f t="shared" si="0"/>
        <v>6：112：1５人区分４</v>
      </c>
      <c r="B14" s="22" t="s">
        <v>117</v>
      </c>
      <c r="C14" s="22" t="s">
        <v>125</v>
      </c>
      <c r="D14" s="13" t="s">
        <v>50</v>
      </c>
      <c r="E14" s="15" t="s">
        <v>47</v>
      </c>
      <c r="F14" s="26">
        <v>146000</v>
      </c>
    </row>
    <row r="15" spans="1:12" x14ac:dyDescent="0.15">
      <c r="A15" s="4" t="str">
        <f t="shared" si="0"/>
        <v>6：112：1５人区分５</v>
      </c>
      <c r="B15" s="22" t="s">
        <v>117</v>
      </c>
      <c r="C15" s="22" t="s">
        <v>125</v>
      </c>
      <c r="D15" s="13" t="s">
        <v>50</v>
      </c>
      <c r="E15" s="15" t="s">
        <v>48</v>
      </c>
      <c r="F15" s="26">
        <v>177000</v>
      </c>
    </row>
    <row r="16" spans="1:12" x14ac:dyDescent="0.15">
      <c r="A16" s="4" t="str">
        <f t="shared" si="0"/>
        <v>6：112：1５人区分６</v>
      </c>
      <c r="B16" s="22" t="s">
        <v>117</v>
      </c>
      <c r="C16" s="23" t="s">
        <v>125</v>
      </c>
      <c r="D16" s="13" t="s">
        <v>50</v>
      </c>
      <c r="E16" s="16" t="s">
        <v>49</v>
      </c>
      <c r="F16" s="27">
        <v>216000</v>
      </c>
    </row>
    <row r="17" spans="1:6" x14ac:dyDescent="0.15">
      <c r="A17" s="4" t="str">
        <f t="shared" si="0"/>
        <v>6：112：1６人非該当</v>
      </c>
      <c r="B17" s="24" t="s">
        <v>117</v>
      </c>
      <c r="C17" s="21" t="s">
        <v>125</v>
      </c>
      <c r="D17" s="8" t="s">
        <v>51</v>
      </c>
      <c r="E17" s="11" t="s">
        <v>2</v>
      </c>
      <c r="F17" s="25">
        <v>83000</v>
      </c>
    </row>
    <row r="18" spans="1:6" x14ac:dyDescent="0.15">
      <c r="A18" s="4" t="str">
        <f t="shared" si="0"/>
        <v>6：112：1６人区分１</v>
      </c>
      <c r="B18" s="22" t="s">
        <v>117</v>
      </c>
      <c r="C18" s="21" t="s">
        <v>125</v>
      </c>
      <c r="D18" s="10" t="s">
        <v>51</v>
      </c>
      <c r="E18" s="11" t="s">
        <v>44</v>
      </c>
      <c r="F18" s="26">
        <v>83000</v>
      </c>
    </row>
    <row r="19" spans="1:6" x14ac:dyDescent="0.15">
      <c r="A19" s="4" t="str">
        <f t="shared" si="0"/>
        <v>6：112：1６人区分２</v>
      </c>
      <c r="B19" s="22" t="s">
        <v>117</v>
      </c>
      <c r="C19" s="21" t="s">
        <v>125</v>
      </c>
      <c r="D19" s="10" t="s">
        <v>51</v>
      </c>
      <c r="E19" s="11" t="s">
        <v>45</v>
      </c>
      <c r="F19" s="26">
        <v>97000</v>
      </c>
    </row>
    <row r="20" spans="1:6" x14ac:dyDescent="0.15">
      <c r="A20" s="4" t="str">
        <f t="shared" si="0"/>
        <v>6：112：1６人区分３</v>
      </c>
      <c r="B20" s="22" t="s">
        <v>117</v>
      </c>
      <c r="C20" s="21" t="s">
        <v>125</v>
      </c>
      <c r="D20" s="10" t="s">
        <v>51</v>
      </c>
      <c r="E20" s="11" t="s">
        <v>46</v>
      </c>
      <c r="F20" s="26">
        <v>119000</v>
      </c>
    </row>
    <row r="21" spans="1:6" x14ac:dyDescent="0.15">
      <c r="A21" s="4" t="str">
        <f t="shared" si="0"/>
        <v>6：112：1６人区分４</v>
      </c>
      <c r="B21" s="22" t="s">
        <v>117</v>
      </c>
      <c r="C21" s="21" t="s">
        <v>125</v>
      </c>
      <c r="D21" s="10" t="s">
        <v>51</v>
      </c>
      <c r="E21" s="11" t="s">
        <v>47</v>
      </c>
      <c r="F21" s="26">
        <v>139000</v>
      </c>
    </row>
    <row r="22" spans="1:6" x14ac:dyDescent="0.15">
      <c r="A22" s="4" t="str">
        <f t="shared" si="0"/>
        <v>6：112：1６人区分５</v>
      </c>
      <c r="B22" s="22" t="s">
        <v>117</v>
      </c>
      <c r="C22" s="21" t="s">
        <v>125</v>
      </c>
      <c r="D22" s="10" t="s">
        <v>51</v>
      </c>
      <c r="E22" s="11" t="s">
        <v>48</v>
      </c>
      <c r="F22" s="26">
        <v>170000</v>
      </c>
    </row>
    <row r="23" spans="1:6" x14ac:dyDescent="0.15">
      <c r="A23" s="4" t="str">
        <f t="shared" si="0"/>
        <v>6：112：1６人区分６</v>
      </c>
      <c r="B23" s="22" t="s">
        <v>117</v>
      </c>
      <c r="C23" s="21" t="s">
        <v>125</v>
      </c>
      <c r="D23" s="10" t="s">
        <v>51</v>
      </c>
      <c r="E23" s="11" t="s">
        <v>49</v>
      </c>
      <c r="F23" s="27">
        <v>210000</v>
      </c>
    </row>
    <row r="24" spans="1:6" x14ac:dyDescent="0.15">
      <c r="A24" s="4" t="str">
        <f t="shared" si="0"/>
        <v>6：130：1４人以下非該当</v>
      </c>
      <c r="B24" s="24" t="s">
        <v>117</v>
      </c>
      <c r="C24" s="24" t="s">
        <v>127</v>
      </c>
      <c r="D24" s="8" t="s">
        <v>43</v>
      </c>
      <c r="E24" s="9" t="s">
        <v>2</v>
      </c>
      <c r="F24" s="25">
        <v>94000</v>
      </c>
    </row>
    <row r="25" spans="1:6" x14ac:dyDescent="0.15">
      <c r="A25" s="4" t="str">
        <f t="shared" si="0"/>
        <v>6：130：1４人以下区分１</v>
      </c>
      <c r="B25" s="22" t="s">
        <v>117</v>
      </c>
      <c r="C25" s="22" t="s">
        <v>127</v>
      </c>
      <c r="D25" s="10" t="s">
        <v>43</v>
      </c>
      <c r="E25" s="11" t="s">
        <v>44</v>
      </c>
      <c r="F25" s="26">
        <v>94000</v>
      </c>
    </row>
    <row r="26" spans="1:6" x14ac:dyDescent="0.15">
      <c r="A26" s="4" t="str">
        <f t="shared" si="0"/>
        <v>6：130：1４人以下区分２</v>
      </c>
      <c r="B26" s="22" t="s">
        <v>117</v>
      </c>
      <c r="C26" s="22" t="s">
        <v>127</v>
      </c>
      <c r="D26" s="10" t="s">
        <v>43</v>
      </c>
      <c r="E26" s="11" t="s">
        <v>45</v>
      </c>
      <c r="F26" s="26">
        <v>107000</v>
      </c>
    </row>
    <row r="27" spans="1:6" x14ac:dyDescent="0.15">
      <c r="A27" s="4" t="str">
        <f t="shared" si="0"/>
        <v>6：130：1４人以下区分３</v>
      </c>
      <c r="B27" s="22" t="s">
        <v>117</v>
      </c>
      <c r="C27" s="22" t="s">
        <v>127</v>
      </c>
      <c r="D27" s="10" t="s">
        <v>43</v>
      </c>
      <c r="E27" s="11" t="s">
        <v>46</v>
      </c>
      <c r="F27" s="26">
        <v>112000</v>
      </c>
    </row>
    <row r="28" spans="1:6" x14ac:dyDescent="0.15">
      <c r="A28" s="4" t="str">
        <f t="shared" si="0"/>
        <v>6：130：1４人以下区分４</v>
      </c>
      <c r="B28" s="22" t="s">
        <v>117</v>
      </c>
      <c r="C28" s="22" t="s">
        <v>127</v>
      </c>
      <c r="D28" s="10" t="s">
        <v>43</v>
      </c>
      <c r="E28" s="11" t="s">
        <v>47</v>
      </c>
      <c r="F28" s="26">
        <v>136000</v>
      </c>
    </row>
    <row r="29" spans="1:6" x14ac:dyDescent="0.15">
      <c r="A29" s="4" t="str">
        <f t="shared" si="0"/>
        <v>6：130：1４人以下区分５</v>
      </c>
      <c r="B29" s="22" t="s">
        <v>117</v>
      </c>
      <c r="C29" s="22" t="s">
        <v>127</v>
      </c>
      <c r="D29" s="10" t="s">
        <v>43</v>
      </c>
      <c r="E29" s="11" t="s">
        <v>48</v>
      </c>
      <c r="F29" s="26">
        <v>172000</v>
      </c>
    </row>
    <row r="30" spans="1:6" x14ac:dyDescent="0.15">
      <c r="A30" s="4" t="str">
        <f t="shared" si="0"/>
        <v>6：130：1４人以下区分６</v>
      </c>
      <c r="B30" s="22" t="s">
        <v>117</v>
      </c>
      <c r="C30" s="23" t="s">
        <v>127</v>
      </c>
      <c r="D30" s="12" t="s">
        <v>43</v>
      </c>
      <c r="E30" s="17" t="s">
        <v>49</v>
      </c>
      <c r="F30" s="27">
        <v>213000</v>
      </c>
    </row>
    <row r="31" spans="1:6" x14ac:dyDescent="0.15">
      <c r="A31" s="4" t="str">
        <f t="shared" si="0"/>
        <v>6：130：1５人非該当</v>
      </c>
      <c r="B31" s="24" t="s">
        <v>117</v>
      </c>
      <c r="C31" s="21" t="s">
        <v>127</v>
      </c>
      <c r="D31" s="10" t="s">
        <v>50</v>
      </c>
      <c r="E31" s="11" t="s">
        <v>2</v>
      </c>
      <c r="F31" s="26">
        <v>79000</v>
      </c>
    </row>
    <row r="32" spans="1:6" x14ac:dyDescent="0.15">
      <c r="A32" s="4" t="str">
        <f t="shared" si="0"/>
        <v>6：130：1５人区分１</v>
      </c>
      <c r="B32" s="22" t="s">
        <v>117</v>
      </c>
      <c r="C32" s="21" t="s">
        <v>127</v>
      </c>
      <c r="D32" s="10" t="s">
        <v>50</v>
      </c>
      <c r="E32" s="11" t="s">
        <v>44</v>
      </c>
      <c r="F32" s="26">
        <v>79000</v>
      </c>
    </row>
    <row r="33" spans="1:6" x14ac:dyDescent="0.15">
      <c r="A33" s="4" t="str">
        <f t="shared" si="0"/>
        <v>6：130：1５人区分２</v>
      </c>
      <c r="B33" s="22" t="s">
        <v>117</v>
      </c>
      <c r="C33" s="21" t="s">
        <v>127</v>
      </c>
      <c r="D33" s="10" t="s">
        <v>50</v>
      </c>
      <c r="E33" s="11" t="s">
        <v>45</v>
      </c>
      <c r="F33" s="26">
        <v>92000</v>
      </c>
    </row>
    <row r="34" spans="1:6" x14ac:dyDescent="0.15">
      <c r="A34" s="4" t="str">
        <f t="shared" si="0"/>
        <v>6：130：1５人区分３</v>
      </c>
      <c r="B34" s="22" t="s">
        <v>117</v>
      </c>
      <c r="C34" s="21" t="s">
        <v>127</v>
      </c>
      <c r="D34" s="10" t="s">
        <v>50</v>
      </c>
      <c r="E34" s="11" t="s">
        <v>46</v>
      </c>
      <c r="F34" s="26">
        <v>111000</v>
      </c>
    </row>
    <row r="35" spans="1:6" x14ac:dyDescent="0.15">
      <c r="A35" s="4" t="str">
        <f t="shared" si="0"/>
        <v>6：130：1５人区分４</v>
      </c>
      <c r="B35" s="22" t="s">
        <v>117</v>
      </c>
      <c r="C35" s="21" t="s">
        <v>127</v>
      </c>
      <c r="D35" s="10" t="s">
        <v>50</v>
      </c>
      <c r="E35" s="11" t="s">
        <v>47</v>
      </c>
      <c r="F35" s="26">
        <v>131000</v>
      </c>
    </row>
    <row r="36" spans="1:6" x14ac:dyDescent="0.15">
      <c r="A36" s="4" t="str">
        <f t="shared" si="0"/>
        <v>6：130：1５人区分５</v>
      </c>
      <c r="B36" s="22" t="s">
        <v>117</v>
      </c>
      <c r="C36" s="21" t="s">
        <v>127</v>
      </c>
      <c r="D36" s="10" t="s">
        <v>50</v>
      </c>
      <c r="E36" s="11" t="s">
        <v>48</v>
      </c>
      <c r="F36" s="26">
        <v>161000</v>
      </c>
    </row>
    <row r="37" spans="1:6" x14ac:dyDescent="0.15">
      <c r="A37" s="4" t="str">
        <f t="shared" si="0"/>
        <v>6：130：1５人区分６</v>
      </c>
      <c r="B37" s="22" t="s">
        <v>117</v>
      </c>
      <c r="C37" s="21" t="s">
        <v>127</v>
      </c>
      <c r="D37" s="10" t="s">
        <v>50</v>
      </c>
      <c r="E37" s="11" t="s">
        <v>49</v>
      </c>
      <c r="F37" s="26">
        <v>201000</v>
      </c>
    </row>
    <row r="38" spans="1:6" x14ac:dyDescent="0.15">
      <c r="A38" s="4" t="str">
        <f t="shared" si="0"/>
        <v>6：130：1６人非該当</v>
      </c>
      <c r="B38" s="24" t="s">
        <v>117</v>
      </c>
      <c r="C38" s="24" t="s">
        <v>127</v>
      </c>
      <c r="D38" s="8" t="s">
        <v>51</v>
      </c>
      <c r="E38" s="9" t="s">
        <v>2</v>
      </c>
      <c r="F38" s="25">
        <v>69000</v>
      </c>
    </row>
    <row r="39" spans="1:6" x14ac:dyDescent="0.15">
      <c r="A39" s="4" t="str">
        <f t="shared" si="0"/>
        <v>6：130：1６人区分１</v>
      </c>
      <c r="B39" s="22" t="s">
        <v>117</v>
      </c>
      <c r="C39" s="22" t="s">
        <v>127</v>
      </c>
      <c r="D39" s="10" t="s">
        <v>51</v>
      </c>
      <c r="E39" s="11" t="s">
        <v>44</v>
      </c>
      <c r="F39" s="26">
        <v>69000</v>
      </c>
    </row>
    <row r="40" spans="1:6" x14ac:dyDescent="0.15">
      <c r="A40" s="4" t="str">
        <f t="shared" si="0"/>
        <v>6：130：1６人区分２</v>
      </c>
      <c r="B40" s="22" t="s">
        <v>117</v>
      </c>
      <c r="C40" s="22" t="s">
        <v>127</v>
      </c>
      <c r="D40" s="10" t="s">
        <v>51</v>
      </c>
      <c r="E40" s="11" t="s">
        <v>45</v>
      </c>
      <c r="F40" s="26">
        <v>82000</v>
      </c>
    </row>
    <row r="41" spans="1:6" x14ac:dyDescent="0.15">
      <c r="A41" s="4" t="str">
        <f t="shared" si="0"/>
        <v>6：130：1６人区分３</v>
      </c>
      <c r="B41" s="22" t="s">
        <v>117</v>
      </c>
      <c r="C41" s="22" t="s">
        <v>127</v>
      </c>
      <c r="D41" s="10" t="s">
        <v>51</v>
      </c>
      <c r="E41" s="11" t="s">
        <v>46</v>
      </c>
      <c r="F41" s="26">
        <v>104000</v>
      </c>
    </row>
    <row r="42" spans="1:6" x14ac:dyDescent="0.15">
      <c r="A42" s="4" t="str">
        <f t="shared" si="0"/>
        <v>6：130：1６人区分４</v>
      </c>
      <c r="B42" s="22" t="s">
        <v>117</v>
      </c>
      <c r="C42" s="22" t="s">
        <v>127</v>
      </c>
      <c r="D42" s="10" t="s">
        <v>51</v>
      </c>
      <c r="E42" s="11" t="s">
        <v>47</v>
      </c>
      <c r="F42" s="26">
        <v>124000</v>
      </c>
    </row>
    <row r="43" spans="1:6" x14ac:dyDescent="0.15">
      <c r="A43" s="4" t="str">
        <f t="shared" si="0"/>
        <v>6：130：1６人区分５</v>
      </c>
      <c r="B43" s="22" t="s">
        <v>117</v>
      </c>
      <c r="C43" s="22" t="s">
        <v>127</v>
      </c>
      <c r="D43" s="10" t="s">
        <v>51</v>
      </c>
      <c r="E43" s="11" t="s">
        <v>48</v>
      </c>
      <c r="F43" s="26">
        <v>154000</v>
      </c>
    </row>
    <row r="44" spans="1:6" x14ac:dyDescent="0.15">
      <c r="A44" s="4" t="str">
        <f t="shared" si="0"/>
        <v>6：130：1６人区分６</v>
      </c>
      <c r="B44" s="22" t="s">
        <v>117</v>
      </c>
      <c r="C44" s="23" t="s">
        <v>127</v>
      </c>
      <c r="D44" s="12" t="s">
        <v>51</v>
      </c>
      <c r="E44" s="17" t="s">
        <v>49</v>
      </c>
      <c r="F44" s="27">
        <v>196000</v>
      </c>
    </row>
    <row r="45" spans="1:6" x14ac:dyDescent="0.15">
      <c r="A45" s="4" t="str">
        <f t="shared" si="0"/>
        <v>6：1なし４人以下非該当</v>
      </c>
      <c r="B45" s="24" t="s">
        <v>55</v>
      </c>
      <c r="C45" s="22" t="s">
        <v>129</v>
      </c>
      <c r="D45" s="10" t="s">
        <v>43</v>
      </c>
      <c r="E45" s="11" t="s">
        <v>2</v>
      </c>
      <c r="F45" s="26">
        <v>85000</v>
      </c>
    </row>
    <row r="46" spans="1:6" x14ac:dyDescent="0.15">
      <c r="A46" s="4" t="str">
        <f t="shared" si="0"/>
        <v>6：1なし４人以下区分１</v>
      </c>
      <c r="B46" s="22" t="s">
        <v>55</v>
      </c>
      <c r="C46" s="22" t="s">
        <v>129</v>
      </c>
      <c r="D46" s="10" t="s">
        <v>43</v>
      </c>
      <c r="E46" s="11" t="s">
        <v>44</v>
      </c>
      <c r="F46" s="26">
        <v>85000</v>
      </c>
    </row>
    <row r="47" spans="1:6" x14ac:dyDescent="0.15">
      <c r="A47" s="4" t="str">
        <f t="shared" si="0"/>
        <v>6：1なし４人以下区分２</v>
      </c>
      <c r="B47" s="22" t="s">
        <v>55</v>
      </c>
      <c r="C47" s="22" t="s">
        <v>129</v>
      </c>
      <c r="D47" s="10" t="s">
        <v>43</v>
      </c>
      <c r="E47" s="11" t="s">
        <v>45</v>
      </c>
      <c r="F47" s="26">
        <v>97000</v>
      </c>
    </row>
    <row r="48" spans="1:6" x14ac:dyDescent="0.15">
      <c r="A48" s="4" t="str">
        <f t="shared" si="0"/>
        <v>6：1なし４人以下区分３</v>
      </c>
      <c r="B48" s="22" t="s">
        <v>55</v>
      </c>
      <c r="C48" s="22" t="s">
        <v>129</v>
      </c>
      <c r="D48" s="10" t="s">
        <v>43</v>
      </c>
      <c r="E48" s="11" t="s">
        <v>46</v>
      </c>
      <c r="F48" s="26">
        <v>102000</v>
      </c>
    </row>
    <row r="49" spans="1:6" x14ac:dyDescent="0.15">
      <c r="A49" s="4" t="str">
        <f t="shared" si="0"/>
        <v>6：1なし４人以下区分４</v>
      </c>
      <c r="B49" s="22" t="s">
        <v>55</v>
      </c>
      <c r="C49" s="22" t="s">
        <v>129</v>
      </c>
      <c r="D49" s="10" t="s">
        <v>43</v>
      </c>
      <c r="E49" s="11" t="s">
        <v>47</v>
      </c>
      <c r="F49" s="26">
        <v>126000</v>
      </c>
    </row>
    <row r="50" spans="1:6" x14ac:dyDescent="0.15">
      <c r="A50" s="4" t="str">
        <f t="shared" si="0"/>
        <v>6：1なし４人以下区分５</v>
      </c>
      <c r="B50" s="22" t="s">
        <v>55</v>
      </c>
      <c r="C50" s="22" t="s">
        <v>129</v>
      </c>
      <c r="D50" s="10" t="s">
        <v>43</v>
      </c>
      <c r="E50" s="11" t="s">
        <v>48</v>
      </c>
      <c r="F50" s="26">
        <v>162000</v>
      </c>
    </row>
    <row r="51" spans="1:6" x14ac:dyDescent="0.15">
      <c r="A51" s="4" t="str">
        <f t="shared" si="0"/>
        <v>6：1なし４人以下区分６</v>
      </c>
      <c r="B51" s="22" t="s">
        <v>55</v>
      </c>
      <c r="C51" s="22" t="s">
        <v>129</v>
      </c>
      <c r="D51" s="10" t="s">
        <v>43</v>
      </c>
      <c r="E51" s="11" t="s">
        <v>49</v>
      </c>
      <c r="F51" s="26">
        <v>203000</v>
      </c>
    </row>
    <row r="52" spans="1:6" x14ac:dyDescent="0.15">
      <c r="A52" s="4" t="str">
        <f t="shared" si="0"/>
        <v>6：1なし５人非該当</v>
      </c>
      <c r="B52" s="24" t="s">
        <v>55</v>
      </c>
      <c r="C52" s="24" t="s">
        <v>129</v>
      </c>
      <c r="D52" s="8" t="s">
        <v>50</v>
      </c>
      <c r="E52" s="9" t="s">
        <v>2</v>
      </c>
      <c r="F52" s="25">
        <v>70000</v>
      </c>
    </row>
    <row r="53" spans="1:6" x14ac:dyDescent="0.15">
      <c r="A53" s="4" t="str">
        <f t="shared" si="0"/>
        <v>6：1なし５人区分１</v>
      </c>
      <c r="B53" s="22" t="s">
        <v>55</v>
      </c>
      <c r="C53" s="22" t="s">
        <v>129</v>
      </c>
      <c r="D53" s="10" t="s">
        <v>50</v>
      </c>
      <c r="E53" s="11" t="s">
        <v>44</v>
      </c>
      <c r="F53" s="26">
        <v>70000</v>
      </c>
    </row>
    <row r="54" spans="1:6" x14ac:dyDescent="0.15">
      <c r="A54" s="4" t="str">
        <f t="shared" si="0"/>
        <v>6：1なし５人区分２</v>
      </c>
      <c r="B54" s="22" t="s">
        <v>55</v>
      </c>
      <c r="C54" s="22" t="s">
        <v>129</v>
      </c>
      <c r="D54" s="10" t="s">
        <v>50</v>
      </c>
      <c r="E54" s="11" t="s">
        <v>45</v>
      </c>
      <c r="F54" s="26">
        <v>82000</v>
      </c>
    </row>
    <row r="55" spans="1:6" x14ac:dyDescent="0.15">
      <c r="A55" s="4" t="str">
        <f t="shared" si="0"/>
        <v>6：1なし５人区分３</v>
      </c>
      <c r="B55" s="22" t="s">
        <v>55</v>
      </c>
      <c r="C55" s="22" t="s">
        <v>129</v>
      </c>
      <c r="D55" s="10" t="s">
        <v>50</v>
      </c>
      <c r="E55" s="11" t="s">
        <v>46</v>
      </c>
      <c r="F55" s="26">
        <v>101000</v>
      </c>
    </row>
    <row r="56" spans="1:6" x14ac:dyDescent="0.15">
      <c r="A56" s="4" t="str">
        <f t="shared" si="0"/>
        <v>6：1なし５人区分４</v>
      </c>
      <c r="B56" s="22" t="s">
        <v>55</v>
      </c>
      <c r="C56" s="22" t="s">
        <v>129</v>
      </c>
      <c r="D56" s="10" t="s">
        <v>50</v>
      </c>
      <c r="E56" s="11" t="s">
        <v>47</v>
      </c>
      <c r="F56" s="26">
        <v>121000</v>
      </c>
    </row>
    <row r="57" spans="1:6" x14ac:dyDescent="0.15">
      <c r="A57" s="4" t="str">
        <f t="shared" si="0"/>
        <v>6：1なし５人区分５</v>
      </c>
      <c r="B57" s="22" t="s">
        <v>55</v>
      </c>
      <c r="C57" s="22" t="s">
        <v>129</v>
      </c>
      <c r="D57" s="10" t="s">
        <v>50</v>
      </c>
      <c r="E57" s="11" t="s">
        <v>48</v>
      </c>
      <c r="F57" s="26">
        <v>151000</v>
      </c>
    </row>
    <row r="58" spans="1:6" x14ac:dyDescent="0.15">
      <c r="A58" s="4" t="str">
        <f t="shared" si="0"/>
        <v>6：1なし５人区分６</v>
      </c>
      <c r="B58" s="22" t="s">
        <v>55</v>
      </c>
      <c r="C58" s="22" t="s">
        <v>129</v>
      </c>
      <c r="D58" s="12" t="s">
        <v>50</v>
      </c>
      <c r="E58" s="17" t="s">
        <v>49</v>
      </c>
      <c r="F58" s="27">
        <v>191000</v>
      </c>
    </row>
    <row r="59" spans="1:6" x14ac:dyDescent="0.15">
      <c r="A59" s="4" t="str">
        <f t="shared" si="0"/>
        <v>6：1なし６人非該当</v>
      </c>
      <c r="B59" s="24" t="s">
        <v>55</v>
      </c>
      <c r="C59" s="24" t="s">
        <v>129</v>
      </c>
      <c r="D59" s="10" t="s">
        <v>51</v>
      </c>
      <c r="E59" s="11" t="s">
        <v>2</v>
      </c>
      <c r="F59" s="26">
        <v>60000</v>
      </c>
    </row>
    <row r="60" spans="1:6" x14ac:dyDescent="0.15">
      <c r="A60" s="4" t="str">
        <f t="shared" si="0"/>
        <v>6：1なし６人区分１</v>
      </c>
      <c r="B60" s="22" t="s">
        <v>55</v>
      </c>
      <c r="C60" s="22" t="s">
        <v>129</v>
      </c>
      <c r="D60" s="10" t="s">
        <v>51</v>
      </c>
      <c r="E60" s="11" t="s">
        <v>44</v>
      </c>
      <c r="F60" s="26">
        <v>60000</v>
      </c>
    </row>
    <row r="61" spans="1:6" x14ac:dyDescent="0.15">
      <c r="A61" s="4" t="str">
        <f t="shared" si="0"/>
        <v>6：1なし６人区分２</v>
      </c>
      <c r="B61" s="22" t="s">
        <v>55</v>
      </c>
      <c r="C61" s="22" t="s">
        <v>129</v>
      </c>
      <c r="D61" s="10" t="s">
        <v>51</v>
      </c>
      <c r="E61" s="11" t="s">
        <v>45</v>
      </c>
      <c r="F61" s="26">
        <v>72000</v>
      </c>
    </row>
    <row r="62" spans="1:6" x14ac:dyDescent="0.15">
      <c r="A62" s="4" t="str">
        <f t="shared" si="0"/>
        <v>6：1なし６人区分３</v>
      </c>
      <c r="B62" s="22" t="s">
        <v>55</v>
      </c>
      <c r="C62" s="22" t="s">
        <v>129</v>
      </c>
      <c r="D62" s="10" t="s">
        <v>51</v>
      </c>
      <c r="E62" s="11" t="s">
        <v>46</v>
      </c>
      <c r="F62" s="26">
        <v>94000</v>
      </c>
    </row>
    <row r="63" spans="1:6" x14ac:dyDescent="0.15">
      <c r="A63" s="4" t="str">
        <f t="shared" si="0"/>
        <v>6：1なし６人区分４</v>
      </c>
      <c r="B63" s="22" t="s">
        <v>55</v>
      </c>
      <c r="C63" s="22" t="s">
        <v>129</v>
      </c>
      <c r="D63" s="10" t="s">
        <v>51</v>
      </c>
      <c r="E63" s="11" t="s">
        <v>47</v>
      </c>
      <c r="F63" s="26">
        <v>114000</v>
      </c>
    </row>
    <row r="64" spans="1:6" x14ac:dyDescent="0.15">
      <c r="A64" s="4" t="str">
        <f t="shared" si="0"/>
        <v>6：1なし６人区分５</v>
      </c>
      <c r="B64" s="22" t="s">
        <v>55</v>
      </c>
      <c r="C64" s="22" t="s">
        <v>129</v>
      </c>
      <c r="D64" s="10" t="s">
        <v>51</v>
      </c>
      <c r="E64" s="11" t="s">
        <v>48</v>
      </c>
      <c r="F64" s="26">
        <v>144000</v>
      </c>
    </row>
    <row r="65" spans="1:6" x14ac:dyDescent="0.15">
      <c r="A65" s="30" t="str">
        <f t="shared" si="0"/>
        <v>6：1なし６人区分６</v>
      </c>
      <c r="B65" s="23" t="s">
        <v>55</v>
      </c>
      <c r="C65" s="23" t="s">
        <v>129</v>
      </c>
      <c r="D65" s="12" t="s">
        <v>51</v>
      </c>
      <c r="E65" s="17" t="s">
        <v>49</v>
      </c>
      <c r="F65" s="27">
        <v>186000</v>
      </c>
    </row>
  </sheetData>
  <sheetProtection sheet="1" objects="1" scenarios="1"/>
  <phoneticPr fontId="3"/>
  <pageMargins left="0.7" right="0.7" top="0.75" bottom="0.75" header="0.3" footer="0.3"/>
  <pageSetup paperSize="9" scale="95" fitToWidth="0" orientation="portrait" r:id="rId1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52E9-F198-48A8-B990-33D23BBB1C83}">
  <sheetPr>
    <pageSetUpPr fitToPage="1"/>
  </sheetPr>
  <dimension ref="A1:P64"/>
  <sheetViews>
    <sheetView view="pageBreakPreview" zoomScaleNormal="100" zoomScaleSheetLayoutView="100" workbookViewId="0">
      <selection activeCell="H5" sqref="G5:H5"/>
    </sheetView>
  </sheetViews>
  <sheetFormatPr defaultColWidth="7.28515625" defaultRowHeight="12" x14ac:dyDescent="0.15"/>
  <cols>
    <col min="1" max="1" width="12.7109375" style="2" bestFit="1" customWidth="1"/>
    <col min="2" max="6" width="18" style="2" customWidth="1"/>
    <col min="7" max="7" width="3.7109375" style="2" bestFit="1" customWidth="1"/>
    <col min="8" max="8" width="6.85546875" style="2" bestFit="1" customWidth="1"/>
    <col min="9" max="16384" width="7.28515625" style="2"/>
  </cols>
  <sheetData>
    <row r="1" spans="1:16" ht="24" x14ac:dyDescent="0.15">
      <c r="A1" s="367" t="s">
        <v>203</v>
      </c>
      <c r="B1" s="5" t="s">
        <v>52</v>
      </c>
      <c r="C1" s="20" t="s">
        <v>124</v>
      </c>
      <c r="D1" s="6" t="s">
        <v>0</v>
      </c>
      <c r="E1" s="7" t="s">
        <v>1</v>
      </c>
      <c r="F1" s="6" t="s">
        <v>56</v>
      </c>
      <c r="I1" s="368" t="s">
        <v>204</v>
      </c>
      <c r="J1" s="369"/>
      <c r="K1" s="369" t="s">
        <v>128</v>
      </c>
      <c r="L1" s="368"/>
      <c r="M1" s="368" t="s">
        <v>5</v>
      </c>
      <c r="N1" s="368"/>
      <c r="O1" s="368" t="s">
        <v>205</v>
      </c>
      <c r="P1" s="368"/>
    </row>
    <row r="2" spans="1:16" ht="18.75" x14ac:dyDescent="0.15">
      <c r="A2" s="370">
        <v>1117</v>
      </c>
      <c r="B2" s="24" t="s">
        <v>117</v>
      </c>
      <c r="C2" s="21" t="s">
        <v>126</v>
      </c>
      <c r="D2" s="8" t="s">
        <v>43</v>
      </c>
      <c r="E2" s="9" t="s">
        <v>2</v>
      </c>
      <c r="F2" s="25">
        <v>108000</v>
      </c>
      <c r="G2" s="2">
        <v>1</v>
      </c>
      <c r="I2" s="371" t="s">
        <v>55</v>
      </c>
      <c r="J2" s="372">
        <v>1</v>
      </c>
      <c r="K2" s="371" t="s">
        <v>126</v>
      </c>
      <c r="L2" s="373" t="s">
        <v>206</v>
      </c>
      <c r="M2" s="30" t="s">
        <v>27</v>
      </c>
      <c r="N2" s="373">
        <v>1</v>
      </c>
      <c r="O2" s="6" t="s">
        <v>2</v>
      </c>
      <c r="P2" s="373">
        <v>7</v>
      </c>
    </row>
    <row r="3" spans="1:16" ht="18.75" x14ac:dyDescent="0.15">
      <c r="A3" s="370">
        <v>1111</v>
      </c>
      <c r="B3" s="22" t="s">
        <v>117</v>
      </c>
      <c r="C3" s="21" t="s">
        <v>126</v>
      </c>
      <c r="D3" s="10" t="s">
        <v>43</v>
      </c>
      <c r="E3" s="11" t="s">
        <v>53</v>
      </c>
      <c r="F3" s="26">
        <v>108000</v>
      </c>
      <c r="G3" s="2">
        <v>2</v>
      </c>
      <c r="I3" s="374"/>
      <c r="K3" s="371" t="s">
        <v>127</v>
      </c>
      <c r="L3" s="373" t="s">
        <v>207</v>
      </c>
      <c r="M3" s="30" t="s">
        <v>28</v>
      </c>
      <c r="N3" s="373">
        <v>2</v>
      </c>
      <c r="O3" s="6" t="s">
        <v>53</v>
      </c>
      <c r="P3" s="373">
        <v>1</v>
      </c>
    </row>
    <row r="4" spans="1:16" ht="18.75" x14ac:dyDescent="0.15">
      <c r="A4" s="370">
        <v>1112</v>
      </c>
      <c r="B4" s="22" t="s">
        <v>117</v>
      </c>
      <c r="C4" s="21" t="s">
        <v>126</v>
      </c>
      <c r="D4" s="10" t="s">
        <v>43</v>
      </c>
      <c r="E4" s="11" t="s">
        <v>45</v>
      </c>
      <c r="F4" s="26">
        <v>122000</v>
      </c>
      <c r="G4" s="2">
        <v>3</v>
      </c>
      <c r="K4" s="371" t="s">
        <v>129</v>
      </c>
      <c r="L4" s="373" t="s">
        <v>208</v>
      </c>
      <c r="M4" s="30" t="s">
        <v>29</v>
      </c>
      <c r="N4" s="373">
        <v>3</v>
      </c>
      <c r="O4" s="6" t="s">
        <v>45</v>
      </c>
      <c r="P4" s="373">
        <v>2</v>
      </c>
    </row>
    <row r="5" spans="1:16" ht="18.75" x14ac:dyDescent="0.15">
      <c r="A5" s="370">
        <v>1113</v>
      </c>
      <c r="B5" s="22" t="s">
        <v>117</v>
      </c>
      <c r="C5" s="21" t="s">
        <v>126</v>
      </c>
      <c r="D5" s="10" t="s">
        <v>43</v>
      </c>
      <c r="E5" s="11" t="s">
        <v>46</v>
      </c>
      <c r="F5" s="26">
        <v>127000</v>
      </c>
      <c r="G5" s="2">
        <v>4</v>
      </c>
      <c r="I5" s="375"/>
      <c r="K5" s="375"/>
      <c r="L5" s="375"/>
      <c r="M5" s="375"/>
      <c r="N5" s="375"/>
      <c r="O5" s="6" t="s">
        <v>46</v>
      </c>
      <c r="P5" s="373">
        <v>3</v>
      </c>
    </row>
    <row r="6" spans="1:16" ht="18.75" x14ac:dyDescent="0.15">
      <c r="A6" s="370">
        <v>1114</v>
      </c>
      <c r="B6" s="22" t="s">
        <v>117</v>
      </c>
      <c r="C6" s="21" t="s">
        <v>126</v>
      </c>
      <c r="D6" s="10" t="s">
        <v>43</v>
      </c>
      <c r="E6" s="11" t="s">
        <v>47</v>
      </c>
      <c r="F6" s="26">
        <v>151000</v>
      </c>
      <c r="G6" s="2">
        <v>5</v>
      </c>
      <c r="K6" s="367"/>
      <c r="L6" s="375"/>
      <c r="M6" s="375"/>
      <c r="N6" s="375"/>
      <c r="O6" s="6" t="s">
        <v>47</v>
      </c>
      <c r="P6" s="373">
        <v>4</v>
      </c>
    </row>
    <row r="7" spans="1:16" ht="18.75" x14ac:dyDescent="0.15">
      <c r="A7" s="370">
        <v>1115</v>
      </c>
      <c r="B7" s="22" t="s">
        <v>117</v>
      </c>
      <c r="C7" s="21" t="s">
        <v>126</v>
      </c>
      <c r="D7" s="10" t="s">
        <v>43</v>
      </c>
      <c r="E7" s="11" t="s">
        <v>48</v>
      </c>
      <c r="F7" s="26">
        <v>188000</v>
      </c>
      <c r="G7" s="2">
        <v>6</v>
      </c>
      <c r="K7" s="375"/>
      <c r="L7" s="375"/>
      <c r="M7" s="375"/>
      <c r="N7" s="375"/>
      <c r="O7" s="6" t="s">
        <v>48</v>
      </c>
      <c r="P7" s="373">
        <v>5</v>
      </c>
    </row>
    <row r="8" spans="1:16" ht="18.75" x14ac:dyDescent="0.15">
      <c r="A8" s="370">
        <v>1116</v>
      </c>
      <c r="B8" s="22" t="s">
        <v>117</v>
      </c>
      <c r="C8" s="21" t="s">
        <v>126</v>
      </c>
      <c r="D8" s="12" t="s">
        <v>43</v>
      </c>
      <c r="E8" s="11" t="s">
        <v>49</v>
      </c>
      <c r="F8" s="26">
        <v>227000</v>
      </c>
      <c r="G8" s="2">
        <v>7</v>
      </c>
      <c r="K8" s="367"/>
      <c r="L8" s="367"/>
      <c r="M8" s="367"/>
      <c r="N8" s="367"/>
      <c r="O8" s="6" t="s">
        <v>49</v>
      </c>
      <c r="P8" s="373">
        <v>6</v>
      </c>
    </row>
    <row r="9" spans="1:16" ht="18.75" x14ac:dyDescent="0.15">
      <c r="A9" s="370">
        <v>1127</v>
      </c>
      <c r="B9" s="24" t="s">
        <v>117</v>
      </c>
      <c r="C9" s="24" t="s">
        <v>125</v>
      </c>
      <c r="D9" s="13" t="s">
        <v>50</v>
      </c>
      <c r="E9" s="14" t="s">
        <v>2</v>
      </c>
      <c r="F9" s="25">
        <v>93000</v>
      </c>
      <c r="G9" s="2">
        <v>8</v>
      </c>
    </row>
    <row r="10" spans="1:16" ht="18.75" x14ac:dyDescent="0.15">
      <c r="A10" s="370">
        <v>1121</v>
      </c>
      <c r="B10" s="22" t="s">
        <v>117</v>
      </c>
      <c r="C10" s="22" t="s">
        <v>125</v>
      </c>
      <c r="D10" s="13" t="s">
        <v>50</v>
      </c>
      <c r="E10" s="15" t="s">
        <v>44</v>
      </c>
      <c r="F10" s="26">
        <v>93000</v>
      </c>
      <c r="G10" s="2">
        <v>9</v>
      </c>
    </row>
    <row r="11" spans="1:16" ht="18.75" x14ac:dyDescent="0.15">
      <c r="A11" s="370">
        <v>1122</v>
      </c>
      <c r="B11" s="22" t="s">
        <v>117</v>
      </c>
      <c r="C11" s="22" t="s">
        <v>125</v>
      </c>
      <c r="D11" s="13" t="s">
        <v>50</v>
      </c>
      <c r="E11" s="15" t="s">
        <v>45</v>
      </c>
      <c r="F11" s="26">
        <v>107000</v>
      </c>
      <c r="G11" s="2">
        <v>10</v>
      </c>
    </row>
    <row r="12" spans="1:16" ht="18.75" x14ac:dyDescent="0.15">
      <c r="A12" s="370">
        <v>1123</v>
      </c>
      <c r="B12" s="22" t="s">
        <v>117</v>
      </c>
      <c r="C12" s="22" t="s">
        <v>125</v>
      </c>
      <c r="D12" s="13" t="s">
        <v>50</v>
      </c>
      <c r="E12" s="15" t="s">
        <v>46</v>
      </c>
      <c r="F12" s="26">
        <v>126000</v>
      </c>
      <c r="G12" s="2">
        <v>11</v>
      </c>
    </row>
    <row r="13" spans="1:16" ht="18.75" x14ac:dyDescent="0.15">
      <c r="A13" s="370">
        <v>1124</v>
      </c>
      <c r="B13" s="22" t="s">
        <v>117</v>
      </c>
      <c r="C13" s="22" t="s">
        <v>125</v>
      </c>
      <c r="D13" s="13" t="s">
        <v>50</v>
      </c>
      <c r="E13" s="15" t="s">
        <v>47</v>
      </c>
      <c r="F13" s="26">
        <v>146000</v>
      </c>
      <c r="G13" s="2">
        <v>12</v>
      </c>
    </row>
    <row r="14" spans="1:16" ht="18.75" x14ac:dyDescent="0.15">
      <c r="A14" s="370">
        <v>1125</v>
      </c>
      <c r="B14" s="22" t="s">
        <v>117</v>
      </c>
      <c r="C14" s="22" t="s">
        <v>125</v>
      </c>
      <c r="D14" s="13" t="s">
        <v>50</v>
      </c>
      <c r="E14" s="15" t="s">
        <v>48</v>
      </c>
      <c r="F14" s="26">
        <v>177000</v>
      </c>
      <c r="G14" s="2">
        <v>13</v>
      </c>
    </row>
    <row r="15" spans="1:16" ht="18.75" x14ac:dyDescent="0.15">
      <c r="A15" s="370">
        <v>1126</v>
      </c>
      <c r="B15" s="22" t="s">
        <v>117</v>
      </c>
      <c r="C15" s="23" t="s">
        <v>125</v>
      </c>
      <c r="D15" s="13" t="s">
        <v>50</v>
      </c>
      <c r="E15" s="16" t="s">
        <v>49</v>
      </c>
      <c r="F15" s="27">
        <v>216000</v>
      </c>
      <c r="G15" s="2">
        <v>14</v>
      </c>
    </row>
    <row r="16" spans="1:16" ht="18.75" x14ac:dyDescent="0.15">
      <c r="A16" s="370">
        <v>1137</v>
      </c>
      <c r="B16" s="24" t="s">
        <v>117</v>
      </c>
      <c r="C16" s="21" t="s">
        <v>125</v>
      </c>
      <c r="D16" s="8" t="s">
        <v>51</v>
      </c>
      <c r="E16" s="11" t="s">
        <v>2</v>
      </c>
      <c r="F16" s="25">
        <v>83000</v>
      </c>
      <c r="G16" s="2">
        <v>15</v>
      </c>
    </row>
    <row r="17" spans="1:7" ht="18.75" x14ac:dyDescent="0.15">
      <c r="A17" s="370">
        <v>1131</v>
      </c>
      <c r="B17" s="22" t="s">
        <v>117</v>
      </c>
      <c r="C17" s="21" t="s">
        <v>125</v>
      </c>
      <c r="D17" s="10" t="s">
        <v>51</v>
      </c>
      <c r="E17" s="11" t="s">
        <v>44</v>
      </c>
      <c r="F17" s="26">
        <v>83000</v>
      </c>
      <c r="G17" s="2">
        <v>16</v>
      </c>
    </row>
    <row r="18" spans="1:7" ht="18.75" x14ac:dyDescent="0.15">
      <c r="A18" s="370">
        <v>1132</v>
      </c>
      <c r="B18" s="22" t="s">
        <v>117</v>
      </c>
      <c r="C18" s="21" t="s">
        <v>125</v>
      </c>
      <c r="D18" s="10" t="s">
        <v>51</v>
      </c>
      <c r="E18" s="11" t="s">
        <v>45</v>
      </c>
      <c r="F18" s="26">
        <v>97000</v>
      </c>
      <c r="G18" s="2">
        <v>17</v>
      </c>
    </row>
    <row r="19" spans="1:7" ht="18.75" x14ac:dyDescent="0.15">
      <c r="A19" s="370">
        <v>1133</v>
      </c>
      <c r="B19" s="22" t="s">
        <v>117</v>
      </c>
      <c r="C19" s="21" t="s">
        <v>125</v>
      </c>
      <c r="D19" s="10" t="s">
        <v>51</v>
      </c>
      <c r="E19" s="11" t="s">
        <v>46</v>
      </c>
      <c r="F19" s="26">
        <v>119000</v>
      </c>
      <c r="G19" s="2">
        <v>18</v>
      </c>
    </row>
    <row r="20" spans="1:7" ht="18.75" x14ac:dyDescent="0.15">
      <c r="A20" s="370">
        <v>1134</v>
      </c>
      <c r="B20" s="22" t="s">
        <v>117</v>
      </c>
      <c r="C20" s="21" t="s">
        <v>125</v>
      </c>
      <c r="D20" s="10" t="s">
        <v>51</v>
      </c>
      <c r="E20" s="11" t="s">
        <v>47</v>
      </c>
      <c r="F20" s="26">
        <v>139000</v>
      </c>
      <c r="G20" s="2">
        <v>19</v>
      </c>
    </row>
    <row r="21" spans="1:7" ht="18.75" x14ac:dyDescent="0.15">
      <c r="A21" s="370">
        <v>1135</v>
      </c>
      <c r="B21" s="22" t="s">
        <v>117</v>
      </c>
      <c r="C21" s="21" t="s">
        <v>125</v>
      </c>
      <c r="D21" s="10" t="s">
        <v>51</v>
      </c>
      <c r="E21" s="11" t="s">
        <v>48</v>
      </c>
      <c r="F21" s="26">
        <v>170000</v>
      </c>
      <c r="G21" s="2">
        <v>20</v>
      </c>
    </row>
    <row r="22" spans="1:7" ht="18.75" x14ac:dyDescent="0.15">
      <c r="A22" s="370">
        <v>1136</v>
      </c>
      <c r="B22" s="22" t="s">
        <v>117</v>
      </c>
      <c r="C22" s="21" t="s">
        <v>125</v>
      </c>
      <c r="D22" s="10" t="s">
        <v>51</v>
      </c>
      <c r="E22" s="11" t="s">
        <v>49</v>
      </c>
      <c r="F22" s="27">
        <v>210000</v>
      </c>
      <c r="G22" s="2">
        <v>21</v>
      </c>
    </row>
    <row r="23" spans="1:7" ht="18.75" x14ac:dyDescent="0.15">
      <c r="A23" s="370">
        <v>1217</v>
      </c>
      <c r="B23" s="24" t="s">
        <v>117</v>
      </c>
      <c r="C23" s="24" t="s">
        <v>127</v>
      </c>
      <c r="D23" s="8" t="s">
        <v>43</v>
      </c>
      <c r="E23" s="9" t="s">
        <v>2</v>
      </c>
      <c r="F23" s="25">
        <v>94000</v>
      </c>
      <c r="G23" s="2">
        <v>22</v>
      </c>
    </row>
    <row r="24" spans="1:7" ht="18.75" x14ac:dyDescent="0.15">
      <c r="A24" s="370">
        <v>1211</v>
      </c>
      <c r="B24" s="22" t="s">
        <v>117</v>
      </c>
      <c r="C24" s="22" t="s">
        <v>127</v>
      </c>
      <c r="D24" s="10" t="s">
        <v>43</v>
      </c>
      <c r="E24" s="11" t="s">
        <v>44</v>
      </c>
      <c r="F24" s="26">
        <v>94000</v>
      </c>
      <c r="G24" s="2">
        <v>23</v>
      </c>
    </row>
    <row r="25" spans="1:7" ht="18.75" x14ac:dyDescent="0.15">
      <c r="A25" s="370">
        <v>1212</v>
      </c>
      <c r="B25" s="22" t="s">
        <v>117</v>
      </c>
      <c r="C25" s="22" t="s">
        <v>127</v>
      </c>
      <c r="D25" s="10" t="s">
        <v>43</v>
      </c>
      <c r="E25" s="11" t="s">
        <v>45</v>
      </c>
      <c r="F25" s="26">
        <v>107000</v>
      </c>
      <c r="G25" s="2">
        <v>24</v>
      </c>
    </row>
    <row r="26" spans="1:7" ht="18.75" x14ac:dyDescent="0.15">
      <c r="A26" s="370">
        <v>1213</v>
      </c>
      <c r="B26" s="22" t="s">
        <v>117</v>
      </c>
      <c r="C26" s="22" t="s">
        <v>127</v>
      </c>
      <c r="D26" s="10" t="s">
        <v>43</v>
      </c>
      <c r="E26" s="11" t="s">
        <v>46</v>
      </c>
      <c r="F26" s="26">
        <v>112000</v>
      </c>
      <c r="G26" s="2">
        <v>25</v>
      </c>
    </row>
    <row r="27" spans="1:7" ht="18.75" x14ac:dyDescent="0.15">
      <c r="A27" s="370">
        <v>1214</v>
      </c>
      <c r="B27" s="22" t="s">
        <v>117</v>
      </c>
      <c r="C27" s="22" t="s">
        <v>127</v>
      </c>
      <c r="D27" s="10" t="s">
        <v>43</v>
      </c>
      <c r="E27" s="11" t="s">
        <v>47</v>
      </c>
      <c r="F27" s="26">
        <v>136000</v>
      </c>
      <c r="G27" s="2">
        <v>26</v>
      </c>
    </row>
    <row r="28" spans="1:7" ht="18.75" x14ac:dyDescent="0.15">
      <c r="A28" s="370">
        <v>1215</v>
      </c>
      <c r="B28" s="22" t="s">
        <v>117</v>
      </c>
      <c r="C28" s="22" t="s">
        <v>127</v>
      </c>
      <c r="D28" s="10" t="s">
        <v>43</v>
      </c>
      <c r="E28" s="11" t="s">
        <v>48</v>
      </c>
      <c r="F28" s="26">
        <v>172000</v>
      </c>
      <c r="G28" s="2">
        <v>27</v>
      </c>
    </row>
    <row r="29" spans="1:7" ht="18.75" x14ac:dyDescent="0.15">
      <c r="A29" s="370">
        <v>1216</v>
      </c>
      <c r="B29" s="22" t="s">
        <v>117</v>
      </c>
      <c r="C29" s="23" t="s">
        <v>127</v>
      </c>
      <c r="D29" s="12" t="s">
        <v>43</v>
      </c>
      <c r="E29" s="17" t="s">
        <v>49</v>
      </c>
      <c r="F29" s="27">
        <v>213000</v>
      </c>
      <c r="G29" s="2">
        <v>28</v>
      </c>
    </row>
    <row r="30" spans="1:7" ht="18.75" x14ac:dyDescent="0.15">
      <c r="A30" s="370">
        <v>1227</v>
      </c>
      <c r="B30" s="24" t="s">
        <v>117</v>
      </c>
      <c r="C30" s="21" t="s">
        <v>127</v>
      </c>
      <c r="D30" s="10" t="s">
        <v>50</v>
      </c>
      <c r="E30" s="11" t="s">
        <v>2</v>
      </c>
      <c r="F30" s="26">
        <v>79000</v>
      </c>
      <c r="G30" s="2">
        <v>29</v>
      </c>
    </row>
    <row r="31" spans="1:7" ht="18.75" x14ac:dyDescent="0.15">
      <c r="A31" s="370">
        <v>1221</v>
      </c>
      <c r="B31" s="22" t="s">
        <v>117</v>
      </c>
      <c r="C31" s="21" t="s">
        <v>127</v>
      </c>
      <c r="D31" s="10" t="s">
        <v>50</v>
      </c>
      <c r="E31" s="11" t="s">
        <v>44</v>
      </c>
      <c r="F31" s="26">
        <v>79000</v>
      </c>
      <c r="G31" s="2">
        <v>30</v>
      </c>
    </row>
    <row r="32" spans="1:7" ht="18.75" x14ac:dyDescent="0.15">
      <c r="A32" s="370">
        <v>1222</v>
      </c>
      <c r="B32" s="22" t="s">
        <v>117</v>
      </c>
      <c r="C32" s="21" t="s">
        <v>127</v>
      </c>
      <c r="D32" s="10" t="s">
        <v>50</v>
      </c>
      <c r="E32" s="11" t="s">
        <v>45</v>
      </c>
      <c r="F32" s="26">
        <v>92000</v>
      </c>
      <c r="G32" s="2">
        <v>31</v>
      </c>
    </row>
    <row r="33" spans="1:7" ht="18.75" x14ac:dyDescent="0.15">
      <c r="A33" s="370">
        <v>1223</v>
      </c>
      <c r="B33" s="22" t="s">
        <v>117</v>
      </c>
      <c r="C33" s="21" t="s">
        <v>127</v>
      </c>
      <c r="D33" s="10" t="s">
        <v>50</v>
      </c>
      <c r="E33" s="11" t="s">
        <v>46</v>
      </c>
      <c r="F33" s="26">
        <v>111000</v>
      </c>
      <c r="G33" s="2">
        <v>32</v>
      </c>
    </row>
    <row r="34" spans="1:7" ht="18.75" x14ac:dyDescent="0.15">
      <c r="A34" s="370">
        <v>1224</v>
      </c>
      <c r="B34" s="22" t="s">
        <v>117</v>
      </c>
      <c r="C34" s="21" t="s">
        <v>127</v>
      </c>
      <c r="D34" s="10" t="s">
        <v>50</v>
      </c>
      <c r="E34" s="11" t="s">
        <v>47</v>
      </c>
      <c r="F34" s="26">
        <v>131000</v>
      </c>
      <c r="G34" s="2">
        <v>33</v>
      </c>
    </row>
    <row r="35" spans="1:7" ht="18.75" x14ac:dyDescent="0.15">
      <c r="A35" s="370">
        <v>1225</v>
      </c>
      <c r="B35" s="22" t="s">
        <v>117</v>
      </c>
      <c r="C35" s="21" t="s">
        <v>127</v>
      </c>
      <c r="D35" s="10" t="s">
        <v>50</v>
      </c>
      <c r="E35" s="11" t="s">
        <v>48</v>
      </c>
      <c r="F35" s="26">
        <v>161000</v>
      </c>
      <c r="G35" s="2">
        <v>34</v>
      </c>
    </row>
    <row r="36" spans="1:7" ht="18.75" x14ac:dyDescent="0.15">
      <c r="A36" s="370">
        <v>1226</v>
      </c>
      <c r="B36" s="22" t="s">
        <v>117</v>
      </c>
      <c r="C36" s="21" t="s">
        <v>127</v>
      </c>
      <c r="D36" s="10" t="s">
        <v>50</v>
      </c>
      <c r="E36" s="11" t="s">
        <v>49</v>
      </c>
      <c r="F36" s="26">
        <v>201000</v>
      </c>
      <c r="G36" s="2">
        <v>35</v>
      </c>
    </row>
    <row r="37" spans="1:7" ht="18.75" x14ac:dyDescent="0.15">
      <c r="A37" s="370">
        <v>1237</v>
      </c>
      <c r="B37" s="24" t="s">
        <v>117</v>
      </c>
      <c r="C37" s="24" t="s">
        <v>127</v>
      </c>
      <c r="D37" s="8" t="s">
        <v>51</v>
      </c>
      <c r="E37" s="9" t="s">
        <v>2</v>
      </c>
      <c r="F37" s="25">
        <v>69000</v>
      </c>
      <c r="G37" s="2">
        <v>36</v>
      </c>
    </row>
    <row r="38" spans="1:7" ht="18.75" x14ac:dyDescent="0.15">
      <c r="A38" s="370">
        <v>1231</v>
      </c>
      <c r="B38" s="22" t="s">
        <v>117</v>
      </c>
      <c r="C38" s="22" t="s">
        <v>127</v>
      </c>
      <c r="D38" s="10" t="s">
        <v>51</v>
      </c>
      <c r="E38" s="11" t="s">
        <v>44</v>
      </c>
      <c r="F38" s="26">
        <v>69000</v>
      </c>
      <c r="G38" s="2">
        <v>37</v>
      </c>
    </row>
    <row r="39" spans="1:7" ht="18.75" x14ac:dyDescent="0.15">
      <c r="A39" s="370">
        <v>1232</v>
      </c>
      <c r="B39" s="22" t="s">
        <v>117</v>
      </c>
      <c r="C39" s="22" t="s">
        <v>127</v>
      </c>
      <c r="D39" s="10" t="s">
        <v>51</v>
      </c>
      <c r="E39" s="11" t="s">
        <v>45</v>
      </c>
      <c r="F39" s="26">
        <v>82000</v>
      </c>
      <c r="G39" s="2">
        <v>38</v>
      </c>
    </row>
    <row r="40" spans="1:7" ht="18.75" x14ac:dyDescent="0.15">
      <c r="A40" s="370">
        <v>1233</v>
      </c>
      <c r="B40" s="22" t="s">
        <v>117</v>
      </c>
      <c r="C40" s="22" t="s">
        <v>127</v>
      </c>
      <c r="D40" s="10" t="s">
        <v>51</v>
      </c>
      <c r="E40" s="11" t="s">
        <v>46</v>
      </c>
      <c r="F40" s="26">
        <v>104000</v>
      </c>
      <c r="G40" s="2">
        <v>39</v>
      </c>
    </row>
    <row r="41" spans="1:7" ht="18.75" x14ac:dyDescent="0.15">
      <c r="A41" s="370">
        <v>1234</v>
      </c>
      <c r="B41" s="22" t="s">
        <v>117</v>
      </c>
      <c r="C41" s="22" t="s">
        <v>127</v>
      </c>
      <c r="D41" s="10" t="s">
        <v>51</v>
      </c>
      <c r="E41" s="11" t="s">
        <v>47</v>
      </c>
      <c r="F41" s="26">
        <v>124000</v>
      </c>
      <c r="G41" s="2">
        <v>40</v>
      </c>
    </row>
    <row r="42" spans="1:7" ht="18.75" x14ac:dyDescent="0.15">
      <c r="A42" s="370">
        <v>1235</v>
      </c>
      <c r="B42" s="22" t="s">
        <v>117</v>
      </c>
      <c r="C42" s="22" t="s">
        <v>127</v>
      </c>
      <c r="D42" s="10" t="s">
        <v>51</v>
      </c>
      <c r="E42" s="11" t="s">
        <v>48</v>
      </c>
      <c r="F42" s="26">
        <v>154000</v>
      </c>
      <c r="G42" s="2">
        <v>41</v>
      </c>
    </row>
    <row r="43" spans="1:7" ht="18.75" x14ac:dyDescent="0.15">
      <c r="A43" s="370">
        <v>1236</v>
      </c>
      <c r="B43" s="22" t="s">
        <v>117</v>
      </c>
      <c r="C43" s="23" t="s">
        <v>127</v>
      </c>
      <c r="D43" s="12" t="s">
        <v>51</v>
      </c>
      <c r="E43" s="17" t="s">
        <v>49</v>
      </c>
      <c r="F43" s="27">
        <v>196000</v>
      </c>
      <c r="G43" s="2">
        <v>42</v>
      </c>
    </row>
    <row r="44" spans="1:7" ht="18.75" x14ac:dyDescent="0.15">
      <c r="A44" s="370">
        <v>1317</v>
      </c>
      <c r="B44" s="24" t="s">
        <v>55</v>
      </c>
      <c r="C44" s="22" t="s">
        <v>129</v>
      </c>
      <c r="D44" s="10" t="s">
        <v>43</v>
      </c>
      <c r="E44" s="11" t="s">
        <v>2</v>
      </c>
      <c r="F44" s="26">
        <v>85000</v>
      </c>
      <c r="G44" s="2">
        <v>43</v>
      </c>
    </row>
    <row r="45" spans="1:7" ht="18.75" x14ac:dyDescent="0.15">
      <c r="A45" s="370">
        <v>1311</v>
      </c>
      <c r="B45" s="22" t="s">
        <v>55</v>
      </c>
      <c r="C45" s="22" t="s">
        <v>129</v>
      </c>
      <c r="D45" s="10" t="s">
        <v>43</v>
      </c>
      <c r="E45" s="11" t="s">
        <v>44</v>
      </c>
      <c r="F45" s="26">
        <v>85000</v>
      </c>
      <c r="G45" s="2">
        <v>44</v>
      </c>
    </row>
    <row r="46" spans="1:7" ht="18.75" x14ac:dyDescent="0.15">
      <c r="A46" s="370">
        <v>1312</v>
      </c>
      <c r="B46" s="22" t="s">
        <v>55</v>
      </c>
      <c r="C46" s="22" t="s">
        <v>129</v>
      </c>
      <c r="D46" s="10" t="s">
        <v>43</v>
      </c>
      <c r="E46" s="11" t="s">
        <v>45</v>
      </c>
      <c r="F46" s="26">
        <v>97000</v>
      </c>
      <c r="G46" s="2">
        <v>45</v>
      </c>
    </row>
    <row r="47" spans="1:7" ht="18.75" x14ac:dyDescent="0.15">
      <c r="A47" s="370">
        <v>1313</v>
      </c>
      <c r="B47" s="22" t="s">
        <v>55</v>
      </c>
      <c r="C47" s="22" t="s">
        <v>129</v>
      </c>
      <c r="D47" s="10" t="s">
        <v>43</v>
      </c>
      <c r="E47" s="11" t="s">
        <v>46</v>
      </c>
      <c r="F47" s="26">
        <v>102000</v>
      </c>
      <c r="G47" s="2">
        <v>46</v>
      </c>
    </row>
    <row r="48" spans="1:7" ht="18.75" x14ac:dyDescent="0.15">
      <c r="A48" s="370">
        <v>1314</v>
      </c>
      <c r="B48" s="22" t="s">
        <v>55</v>
      </c>
      <c r="C48" s="22" t="s">
        <v>129</v>
      </c>
      <c r="D48" s="10" t="s">
        <v>43</v>
      </c>
      <c r="E48" s="11" t="s">
        <v>47</v>
      </c>
      <c r="F48" s="26">
        <v>126000</v>
      </c>
      <c r="G48" s="2">
        <v>47</v>
      </c>
    </row>
    <row r="49" spans="1:7" ht="18.75" x14ac:dyDescent="0.15">
      <c r="A49" s="370">
        <v>1315</v>
      </c>
      <c r="B49" s="22" t="s">
        <v>55</v>
      </c>
      <c r="C49" s="22" t="s">
        <v>129</v>
      </c>
      <c r="D49" s="10" t="s">
        <v>43</v>
      </c>
      <c r="E49" s="11" t="s">
        <v>48</v>
      </c>
      <c r="F49" s="26">
        <v>162000</v>
      </c>
      <c r="G49" s="2">
        <v>48</v>
      </c>
    </row>
    <row r="50" spans="1:7" ht="18.75" x14ac:dyDescent="0.15">
      <c r="A50" s="370">
        <v>1316</v>
      </c>
      <c r="B50" s="22" t="s">
        <v>55</v>
      </c>
      <c r="C50" s="22" t="s">
        <v>129</v>
      </c>
      <c r="D50" s="10" t="s">
        <v>43</v>
      </c>
      <c r="E50" s="11" t="s">
        <v>49</v>
      </c>
      <c r="F50" s="26">
        <v>203000</v>
      </c>
      <c r="G50" s="2">
        <v>49</v>
      </c>
    </row>
    <row r="51" spans="1:7" ht="18.75" x14ac:dyDescent="0.15">
      <c r="A51" s="370">
        <v>1327</v>
      </c>
      <c r="B51" s="24" t="s">
        <v>55</v>
      </c>
      <c r="C51" s="24" t="s">
        <v>129</v>
      </c>
      <c r="D51" s="8" t="s">
        <v>50</v>
      </c>
      <c r="E51" s="9" t="s">
        <v>2</v>
      </c>
      <c r="F51" s="25">
        <v>70000</v>
      </c>
      <c r="G51" s="2">
        <v>50</v>
      </c>
    </row>
    <row r="52" spans="1:7" ht="18.75" x14ac:dyDescent="0.15">
      <c r="A52" s="370">
        <v>1321</v>
      </c>
      <c r="B52" s="22" t="s">
        <v>55</v>
      </c>
      <c r="C52" s="22" t="s">
        <v>129</v>
      </c>
      <c r="D52" s="10" t="s">
        <v>50</v>
      </c>
      <c r="E52" s="11" t="s">
        <v>44</v>
      </c>
      <c r="F52" s="26">
        <v>70000</v>
      </c>
      <c r="G52" s="2">
        <v>51</v>
      </c>
    </row>
    <row r="53" spans="1:7" ht="18.75" x14ac:dyDescent="0.15">
      <c r="A53" s="370">
        <v>1322</v>
      </c>
      <c r="B53" s="22" t="s">
        <v>55</v>
      </c>
      <c r="C53" s="22" t="s">
        <v>129</v>
      </c>
      <c r="D53" s="10" t="s">
        <v>50</v>
      </c>
      <c r="E53" s="11" t="s">
        <v>45</v>
      </c>
      <c r="F53" s="26">
        <v>82000</v>
      </c>
      <c r="G53" s="2">
        <v>52</v>
      </c>
    </row>
    <row r="54" spans="1:7" ht="18.75" x14ac:dyDescent="0.15">
      <c r="A54" s="370">
        <v>1323</v>
      </c>
      <c r="B54" s="22" t="s">
        <v>55</v>
      </c>
      <c r="C54" s="22" t="s">
        <v>129</v>
      </c>
      <c r="D54" s="10" t="s">
        <v>50</v>
      </c>
      <c r="E54" s="11" t="s">
        <v>46</v>
      </c>
      <c r="F54" s="26">
        <v>101000</v>
      </c>
      <c r="G54" s="2">
        <v>53</v>
      </c>
    </row>
    <row r="55" spans="1:7" ht="18.75" x14ac:dyDescent="0.15">
      <c r="A55" s="370">
        <v>1324</v>
      </c>
      <c r="B55" s="22" t="s">
        <v>55</v>
      </c>
      <c r="C55" s="22" t="s">
        <v>129</v>
      </c>
      <c r="D55" s="10" t="s">
        <v>50</v>
      </c>
      <c r="E55" s="11" t="s">
        <v>47</v>
      </c>
      <c r="F55" s="26">
        <v>121000</v>
      </c>
      <c r="G55" s="2">
        <v>54</v>
      </c>
    </row>
    <row r="56" spans="1:7" ht="18.75" x14ac:dyDescent="0.15">
      <c r="A56" s="370">
        <v>1325</v>
      </c>
      <c r="B56" s="22" t="s">
        <v>55</v>
      </c>
      <c r="C56" s="22" t="s">
        <v>129</v>
      </c>
      <c r="D56" s="10" t="s">
        <v>50</v>
      </c>
      <c r="E56" s="11" t="s">
        <v>48</v>
      </c>
      <c r="F56" s="26">
        <v>151000</v>
      </c>
      <c r="G56" s="2">
        <v>55</v>
      </c>
    </row>
    <row r="57" spans="1:7" ht="18.75" x14ac:dyDescent="0.15">
      <c r="A57" s="370">
        <v>1326</v>
      </c>
      <c r="B57" s="22" t="s">
        <v>55</v>
      </c>
      <c r="C57" s="22" t="s">
        <v>129</v>
      </c>
      <c r="D57" s="12" t="s">
        <v>50</v>
      </c>
      <c r="E57" s="17" t="s">
        <v>49</v>
      </c>
      <c r="F57" s="27">
        <v>191000</v>
      </c>
      <c r="G57" s="2">
        <v>56</v>
      </c>
    </row>
    <row r="58" spans="1:7" ht="18.75" x14ac:dyDescent="0.15">
      <c r="A58" s="370">
        <v>1337</v>
      </c>
      <c r="B58" s="24" t="s">
        <v>55</v>
      </c>
      <c r="C58" s="24" t="s">
        <v>129</v>
      </c>
      <c r="D58" s="10" t="s">
        <v>51</v>
      </c>
      <c r="E58" s="11" t="s">
        <v>2</v>
      </c>
      <c r="F58" s="26">
        <v>60000</v>
      </c>
      <c r="G58" s="2">
        <v>57</v>
      </c>
    </row>
    <row r="59" spans="1:7" ht="18.75" x14ac:dyDescent="0.15">
      <c r="A59" s="370">
        <v>1331</v>
      </c>
      <c r="B59" s="22" t="s">
        <v>55</v>
      </c>
      <c r="C59" s="22" t="s">
        <v>129</v>
      </c>
      <c r="D59" s="10" t="s">
        <v>51</v>
      </c>
      <c r="E59" s="11" t="s">
        <v>44</v>
      </c>
      <c r="F59" s="26">
        <v>60000</v>
      </c>
      <c r="G59" s="2">
        <v>58</v>
      </c>
    </row>
    <row r="60" spans="1:7" ht="18.75" x14ac:dyDescent="0.15">
      <c r="A60" s="370">
        <v>1332</v>
      </c>
      <c r="B60" s="22" t="s">
        <v>55</v>
      </c>
      <c r="C60" s="22" t="s">
        <v>129</v>
      </c>
      <c r="D60" s="10" t="s">
        <v>51</v>
      </c>
      <c r="E60" s="11" t="s">
        <v>45</v>
      </c>
      <c r="F60" s="26">
        <v>72000</v>
      </c>
      <c r="G60" s="2">
        <v>59</v>
      </c>
    </row>
    <row r="61" spans="1:7" ht="18.75" x14ac:dyDescent="0.15">
      <c r="A61" s="370">
        <v>1333</v>
      </c>
      <c r="B61" s="22" t="s">
        <v>55</v>
      </c>
      <c r="C61" s="22" t="s">
        <v>129</v>
      </c>
      <c r="D61" s="10" t="s">
        <v>51</v>
      </c>
      <c r="E61" s="11" t="s">
        <v>46</v>
      </c>
      <c r="F61" s="26">
        <v>94000</v>
      </c>
      <c r="G61" s="2">
        <v>60</v>
      </c>
    </row>
    <row r="62" spans="1:7" ht="18.75" x14ac:dyDescent="0.15">
      <c r="A62" s="370">
        <v>1334</v>
      </c>
      <c r="B62" s="22" t="s">
        <v>55</v>
      </c>
      <c r="C62" s="22" t="s">
        <v>129</v>
      </c>
      <c r="D62" s="10" t="s">
        <v>51</v>
      </c>
      <c r="E62" s="11" t="s">
        <v>47</v>
      </c>
      <c r="F62" s="26">
        <v>114000</v>
      </c>
      <c r="G62" s="2">
        <v>61</v>
      </c>
    </row>
    <row r="63" spans="1:7" ht="18.75" x14ac:dyDescent="0.15">
      <c r="A63" s="370">
        <v>1335</v>
      </c>
      <c r="B63" s="22" t="s">
        <v>55</v>
      </c>
      <c r="C63" s="22" t="s">
        <v>129</v>
      </c>
      <c r="D63" s="10" t="s">
        <v>51</v>
      </c>
      <c r="E63" s="11" t="s">
        <v>48</v>
      </c>
      <c r="F63" s="26">
        <v>144000</v>
      </c>
      <c r="G63" s="2">
        <v>62</v>
      </c>
    </row>
    <row r="64" spans="1:7" ht="18.75" x14ac:dyDescent="0.15">
      <c r="A64" s="370">
        <v>1336</v>
      </c>
      <c r="B64" s="23" t="s">
        <v>55</v>
      </c>
      <c r="C64" s="23" t="s">
        <v>129</v>
      </c>
      <c r="D64" s="12" t="s">
        <v>51</v>
      </c>
      <c r="E64" s="17" t="s">
        <v>49</v>
      </c>
      <c r="F64" s="27">
        <v>186000</v>
      </c>
      <c r="G64" s="2">
        <v>63</v>
      </c>
    </row>
  </sheetData>
  <sheetProtection sheet="1" objects="1" scenarios="1"/>
  <phoneticPr fontId="3"/>
  <pageMargins left="0.7" right="0.7" top="0.75" bottom="0.75" header="0.3" footer="0.3"/>
  <pageSetup paperSize="9" scale="65" fitToWidth="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CEAE-08C6-4422-859D-DAC377F496AE}">
  <sheetPr>
    <tabColor rgb="FFFFC000"/>
  </sheetPr>
  <dimension ref="A1:Q25"/>
  <sheetViews>
    <sheetView showGridLines="0" tabSelected="1" view="pageBreakPreview" zoomScaleNormal="100" zoomScaleSheetLayoutView="100" workbookViewId="0">
      <selection activeCell="I8" sqref="I8"/>
    </sheetView>
  </sheetViews>
  <sheetFormatPr defaultRowHeight="12" x14ac:dyDescent="0.15"/>
  <cols>
    <col min="1" max="1" width="18.85546875" customWidth="1"/>
    <col min="2" max="3" width="8.5703125" customWidth="1"/>
    <col min="4" max="4" width="3.42578125" customWidth="1"/>
    <col min="5" max="5" width="13.42578125" customWidth="1"/>
    <col min="6" max="6" width="5.140625" customWidth="1"/>
    <col min="7" max="7" width="1.5703125" customWidth="1"/>
    <col min="8" max="12" width="6.5703125" customWidth="1"/>
    <col min="13" max="13" width="7.140625" customWidth="1"/>
    <col min="14" max="14" width="0.5703125" customWidth="1"/>
    <col min="15" max="15" width="2.5703125" customWidth="1"/>
    <col min="17" max="17" width="9.7109375" bestFit="1" customWidth="1"/>
  </cols>
  <sheetData>
    <row r="1" spans="1:17" ht="12.75" x14ac:dyDescent="0.15">
      <c r="A1" s="453" t="s">
        <v>189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188"/>
      <c r="M1" s="188"/>
    </row>
    <row r="2" spans="1:17" ht="20.25" customHeight="1" x14ac:dyDescent="0.15">
      <c r="A2" s="189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7" ht="20.25" customHeight="1" x14ac:dyDescent="0.15">
      <c r="A3" s="190" t="s">
        <v>188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191"/>
    </row>
    <row r="4" spans="1:17" ht="20.25" customHeight="1" x14ac:dyDescent="0.15">
      <c r="A4" s="189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7" ht="19.5" customHeight="1" x14ac:dyDescent="0.15">
      <c r="A5" s="188"/>
      <c r="B5" s="188"/>
      <c r="C5" s="188"/>
      <c r="D5" s="188"/>
      <c r="E5" s="188"/>
      <c r="F5" s="188"/>
      <c r="G5" s="188"/>
      <c r="H5" s="188"/>
      <c r="I5" s="456" t="s">
        <v>39</v>
      </c>
      <c r="J5" s="456"/>
      <c r="K5" s="456"/>
      <c r="L5" s="456"/>
      <c r="M5" s="456"/>
    </row>
    <row r="6" spans="1:17" ht="19.5" customHeight="1" x14ac:dyDescent="0.15">
      <c r="A6" s="189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7" spans="1:17" ht="19.5" customHeight="1" x14ac:dyDescent="0.15">
      <c r="A7" s="192" t="s">
        <v>37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</row>
    <row r="8" spans="1:17" ht="19.5" customHeight="1" x14ac:dyDescent="0.15">
      <c r="A8" s="189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</row>
    <row r="9" spans="1:17" s="3" customFormat="1" ht="27" customHeight="1" x14ac:dyDescent="0.15">
      <c r="A9" s="193"/>
      <c r="B9" s="193"/>
      <c r="C9" s="194"/>
      <c r="D9" s="195" t="s">
        <v>196</v>
      </c>
      <c r="E9" s="324"/>
      <c r="F9" s="353"/>
      <c r="G9" s="324"/>
      <c r="H9" s="460"/>
      <c r="I9" s="460"/>
      <c r="J9" s="460"/>
      <c r="K9" s="460"/>
      <c r="L9" s="460"/>
      <c r="M9" s="193"/>
    </row>
    <row r="10" spans="1:17" s="3" customFormat="1" ht="33" customHeight="1" x14ac:dyDescent="0.15">
      <c r="A10" s="196"/>
      <c r="B10" s="193"/>
      <c r="C10" s="193"/>
      <c r="E10" s="352" t="s">
        <v>197</v>
      </c>
      <c r="F10" s="352"/>
      <c r="G10" s="192"/>
      <c r="H10" s="457"/>
      <c r="I10" s="457"/>
      <c r="J10" s="457"/>
      <c r="K10" s="457"/>
      <c r="L10" s="457"/>
      <c r="M10" s="457"/>
    </row>
    <row r="11" spans="1:17" s="3" customFormat="1" ht="33" customHeight="1" x14ac:dyDescent="0.15">
      <c r="A11" s="193"/>
      <c r="B11" s="193"/>
      <c r="C11" s="193"/>
      <c r="E11" s="352" t="s">
        <v>41</v>
      </c>
      <c r="F11" s="352"/>
      <c r="G11" s="192"/>
      <c r="H11" s="457"/>
      <c r="I11" s="457"/>
      <c r="J11" s="457"/>
      <c r="K11" s="457"/>
      <c r="L11" s="457"/>
      <c r="M11" s="457"/>
    </row>
    <row r="12" spans="1:17" s="3" customFormat="1" ht="33" customHeight="1" x14ac:dyDescent="0.15">
      <c r="A12" s="193"/>
      <c r="B12" s="193"/>
      <c r="C12" s="193"/>
      <c r="E12" s="459" t="s">
        <v>42</v>
      </c>
      <c r="F12" s="459"/>
      <c r="G12" s="197"/>
      <c r="H12" s="457"/>
      <c r="I12" s="457"/>
      <c r="J12" s="457"/>
      <c r="K12" s="457"/>
      <c r="L12" s="457"/>
      <c r="M12" s="457"/>
    </row>
    <row r="13" spans="1:17" s="3" customFormat="1" ht="33" customHeight="1" x14ac:dyDescent="0.15">
      <c r="A13" s="193"/>
      <c r="B13" s="193"/>
      <c r="C13" s="193"/>
      <c r="E13" s="459" t="s">
        <v>40</v>
      </c>
      <c r="F13" s="459"/>
      <c r="G13" s="197"/>
      <c r="H13" s="458"/>
      <c r="I13" s="458"/>
      <c r="J13" s="458"/>
      <c r="K13" s="458"/>
      <c r="L13" s="458"/>
      <c r="M13" s="458"/>
    </row>
    <row r="14" spans="1:17" ht="33.75" customHeight="1" x14ac:dyDescent="0.15">
      <c r="A14" s="189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</row>
    <row r="15" spans="1:17" ht="19.5" customHeight="1" x14ac:dyDescent="0.15">
      <c r="A15" s="454"/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</row>
    <row r="16" spans="1:17" ht="19.5" customHeight="1" x14ac:dyDescent="0.15">
      <c r="A16" s="453"/>
      <c r="B16" s="453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Q16" s="354"/>
    </row>
    <row r="17" spans="1:13" ht="19.5" customHeight="1" x14ac:dyDescent="0.15">
      <c r="A17" s="455" t="s">
        <v>192</v>
      </c>
      <c r="B17" s="455"/>
      <c r="C17" s="455"/>
      <c r="D17" s="455"/>
      <c r="E17" s="355" t="s">
        <v>193</v>
      </c>
      <c r="F17" s="402"/>
      <c r="G17" s="454" t="s">
        <v>194</v>
      </c>
      <c r="H17" s="454"/>
      <c r="I17" s="454"/>
      <c r="J17" s="454"/>
      <c r="K17" s="454"/>
      <c r="L17" s="454"/>
      <c r="M17" s="454"/>
    </row>
    <row r="18" spans="1:13" ht="19.5" customHeight="1" x14ac:dyDescent="0.15">
      <c r="A18" s="456" t="s">
        <v>195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3" ht="19.5" customHeight="1" x14ac:dyDescent="0.15">
      <c r="A19" s="189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3" ht="19.5" customHeight="1" x14ac:dyDescent="0.15">
      <c r="A20" s="189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</row>
    <row r="21" spans="1:13" ht="19.5" customHeight="1" x14ac:dyDescent="0.15">
      <c r="A21" s="192" t="s">
        <v>38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</row>
    <row r="22" spans="1:13" ht="19.5" customHeight="1" x14ac:dyDescent="0.15">
      <c r="A22" s="453" t="s">
        <v>190</v>
      </c>
      <c r="B22" s="453"/>
      <c r="C22" s="453"/>
      <c r="D22" s="453"/>
      <c r="E22" s="453"/>
      <c r="F22" s="453"/>
      <c r="G22" s="453"/>
      <c r="H22" s="453"/>
      <c r="I22" s="188"/>
      <c r="J22" s="188"/>
      <c r="K22" s="188"/>
      <c r="L22" s="188"/>
      <c r="M22" s="188"/>
    </row>
    <row r="23" spans="1:13" ht="19.5" customHeight="1" x14ac:dyDescent="0.15">
      <c r="A23" s="453" t="s">
        <v>191</v>
      </c>
      <c r="B23" s="453"/>
      <c r="C23" s="453"/>
      <c r="D23" s="453"/>
      <c r="E23" s="453"/>
      <c r="F23" s="453"/>
      <c r="G23" s="453"/>
      <c r="H23" s="453"/>
      <c r="I23" s="188"/>
      <c r="J23" s="188"/>
      <c r="K23" s="188"/>
      <c r="L23" s="188"/>
      <c r="M23" s="188"/>
    </row>
    <row r="24" spans="1:13" ht="19.5" customHeight="1" x14ac:dyDescent="0.15">
      <c r="A24" s="453"/>
      <c r="B24" s="453"/>
      <c r="C24" s="453"/>
      <c r="D24" s="453"/>
      <c r="E24" s="453"/>
      <c r="F24" s="453"/>
      <c r="G24" s="453"/>
      <c r="H24" s="453"/>
      <c r="I24" s="188"/>
      <c r="J24" s="188"/>
      <c r="K24" s="188"/>
      <c r="L24" s="188"/>
      <c r="M24" s="188"/>
    </row>
    <row r="25" spans="1:13" ht="19.5" customHeight="1" x14ac:dyDescent="0.15">
      <c r="A25" s="453"/>
      <c r="B25" s="453"/>
      <c r="C25" s="453"/>
      <c r="D25" s="453"/>
      <c r="E25" s="453"/>
      <c r="F25" s="453"/>
      <c r="G25" s="453"/>
      <c r="H25" s="453"/>
      <c r="I25" s="188"/>
      <c r="J25" s="188"/>
      <c r="K25" s="188"/>
      <c r="L25" s="188"/>
      <c r="M25" s="188"/>
    </row>
  </sheetData>
  <sheetProtection sheet="1" objects="1" scenarios="1"/>
  <mergeCells count="18">
    <mergeCell ref="H12:M12"/>
    <mergeCell ref="H13:M13"/>
    <mergeCell ref="E12:F12"/>
    <mergeCell ref="E13:F13"/>
    <mergeCell ref="A1:K1"/>
    <mergeCell ref="H9:L9"/>
    <mergeCell ref="I5:M5"/>
    <mergeCell ref="H10:M10"/>
    <mergeCell ref="H11:M11"/>
    <mergeCell ref="A25:H25"/>
    <mergeCell ref="A15:M15"/>
    <mergeCell ref="A22:H22"/>
    <mergeCell ref="A23:H23"/>
    <mergeCell ref="A24:H24"/>
    <mergeCell ref="A16:M16"/>
    <mergeCell ref="A17:D17"/>
    <mergeCell ref="G17:M17"/>
    <mergeCell ref="A18:M18"/>
  </mergeCells>
  <phoneticPr fontId="3"/>
  <conditionalFormatting sqref="H10">
    <cfRule type="expression" dxfId="164" priority="7">
      <formula>$H$10&lt;&gt;""</formula>
    </cfRule>
  </conditionalFormatting>
  <conditionalFormatting sqref="H11:M11">
    <cfRule type="expression" dxfId="163" priority="4">
      <formula>$H$11&lt;&gt;""</formula>
    </cfRule>
  </conditionalFormatting>
  <conditionalFormatting sqref="H12:M12">
    <cfRule type="expression" dxfId="162" priority="3">
      <formula>$H$12&lt;&gt;""</formula>
    </cfRule>
  </conditionalFormatting>
  <conditionalFormatting sqref="H13:M13">
    <cfRule type="expression" dxfId="161" priority="2">
      <formula>$H$13&lt;&gt;""</formula>
    </cfRule>
  </conditionalFormatting>
  <conditionalFormatting sqref="F17">
    <cfRule type="expression" dxfId="160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D8D0-698D-4BE2-9272-0F77391A246D}">
  <sheetPr>
    <tabColor rgb="FFFFC000"/>
  </sheetPr>
  <dimension ref="A1:Q25"/>
  <sheetViews>
    <sheetView showGridLines="0" view="pageBreakPreview" zoomScaleNormal="100" zoomScaleSheetLayoutView="100" workbookViewId="0">
      <selection activeCell="A15" sqref="A15:M15"/>
    </sheetView>
  </sheetViews>
  <sheetFormatPr defaultRowHeight="12" x14ac:dyDescent="0.15"/>
  <cols>
    <col min="1" max="1" width="18.85546875" customWidth="1"/>
    <col min="2" max="3" width="8.5703125" customWidth="1"/>
    <col min="4" max="4" width="3.42578125" customWidth="1"/>
    <col min="5" max="5" width="13.42578125" customWidth="1"/>
    <col min="6" max="6" width="5.140625" customWidth="1"/>
    <col min="7" max="7" width="1.5703125" customWidth="1"/>
    <col min="8" max="12" width="6.5703125" customWidth="1"/>
    <col min="13" max="13" width="7.140625" customWidth="1"/>
    <col min="14" max="14" width="0.5703125" customWidth="1"/>
    <col min="15" max="15" width="2.5703125" customWidth="1"/>
    <col min="17" max="17" width="9.7109375" bestFit="1" customWidth="1"/>
  </cols>
  <sheetData>
    <row r="1" spans="1:17" ht="12.75" x14ac:dyDescent="0.15">
      <c r="A1" s="453" t="s">
        <v>189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188"/>
      <c r="M1" s="188"/>
    </row>
    <row r="2" spans="1:17" ht="20.25" customHeight="1" x14ac:dyDescent="0.15">
      <c r="A2" s="189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7" ht="20.25" customHeight="1" x14ac:dyDescent="0.15">
      <c r="A3" s="190" t="s">
        <v>188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191"/>
    </row>
    <row r="4" spans="1:17" ht="20.25" customHeight="1" x14ac:dyDescent="0.15">
      <c r="A4" s="189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7" ht="19.5" customHeight="1" x14ac:dyDescent="0.15">
      <c r="A5" s="188"/>
      <c r="B5" s="188"/>
      <c r="C5" s="188"/>
      <c r="D5" s="188"/>
      <c r="E5" s="188"/>
      <c r="F5" s="188"/>
      <c r="G5" s="188"/>
      <c r="H5" s="188"/>
      <c r="I5" s="456" t="s">
        <v>39</v>
      </c>
      <c r="J5" s="456"/>
      <c r="K5" s="456"/>
      <c r="L5" s="456"/>
      <c r="M5" s="456"/>
    </row>
    <row r="6" spans="1:17" ht="19.5" customHeight="1" x14ac:dyDescent="0.15">
      <c r="A6" s="189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7" spans="1:17" ht="19.5" customHeight="1" x14ac:dyDescent="0.15">
      <c r="A7" s="192" t="s">
        <v>37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</row>
    <row r="8" spans="1:17" ht="19.5" customHeight="1" x14ac:dyDescent="0.15">
      <c r="A8" s="189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</row>
    <row r="9" spans="1:17" s="3" customFormat="1" ht="27" customHeight="1" x14ac:dyDescent="0.15">
      <c r="A9" s="193"/>
      <c r="B9" s="193"/>
      <c r="C9" s="194"/>
      <c r="D9" s="195" t="s">
        <v>196</v>
      </c>
      <c r="E9" s="353"/>
      <c r="F9" s="353"/>
      <c r="G9" s="353"/>
      <c r="H9" s="460"/>
      <c r="I9" s="460"/>
      <c r="J9" s="460"/>
      <c r="K9" s="460"/>
      <c r="L9" s="460"/>
      <c r="M9" s="193"/>
    </row>
    <row r="10" spans="1:17" s="3" customFormat="1" ht="33" customHeight="1" x14ac:dyDescent="0.15">
      <c r="A10" s="196"/>
      <c r="B10" s="193"/>
      <c r="C10" s="193"/>
      <c r="E10" s="352" t="s">
        <v>197</v>
      </c>
      <c r="F10" s="352"/>
      <c r="G10" s="192"/>
      <c r="H10" s="457" t="s">
        <v>198</v>
      </c>
      <c r="I10" s="457"/>
      <c r="J10" s="457"/>
      <c r="K10" s="457"/>
      <c r="L10" s="457"/>
      <c r="M10" s="457"/>
    </row>
    <row r="11" spans="1:17" s="3" customFormat="1" ht="33" customHeight="1" x14ac:dyDescent="0.15">
      <c r="A11" s="193"/>
      <c r="B11" s="193"/>
      <c r="C11" s="193"/>
      <c r="E11" s="352" t="s">
        <v>41</v>
      </c>
      <c r="F11" s="352"/>
      <c r="G11" s="192"/>
      <c r="H11" s="461" t="s">
        <v>199</v>
      </c>
      <c r="I11" s="461"/>
      <c r="J11" s="461"/>
      <c r="K11" s="461"/>
      <c r="L11" s="461"/>
      <c r="M11" s="461"/>
    </row>
    <row r="12" spans="1:17" s="3" customFormat="1" ht="33" customHeight="1" x14ac:dyDescent="0.15">
      <c r="A12" s="193"/>
      <c r="B12" s="193"/>
      <c r="C12" s="193"/>
      <c r="E12" s="459" t="s">
        <v>42</v>
      </c>
      <c r="F12" s="459"/>
      <c r="G12" s="197"/>
      <c r="H12" s="461" t="s">
        <v>200</v>
      </c>
      <c r="I12" s="461"/>
      <c r="J12" s="461"/>
      <c r="K12" s="461"/>
      <c r="L12" s="461"/>
      <c r="M12" s="461"/>
    </row>
    <row r="13" spans="1:17" s="3" customFormat="1" ht="33" customHeight="1" x14ac:dyDescent="0.15">
      <c r="A13" s="193"/>
      <c r="B13" s="193"/>
      <c r="C13" s="193"/>
      <c r="E13" s="459" t="s">
        <v>40</v>
      </c>
      <c r="F13" s="459"/>
      <c r="G13" s="197"/>
      <c r="H13" s="462" t="s">
        <v>119</v>
      </c>
      <c r="I13" s="462"/>
      <c r="J13" s="462"/>
      <c r="K13" s="462"/>
      <c r="L13" s="462"/>
      <c r="M13" s="462"/>
    </row>
    <row r="14" spans="1:17" ht="33.75" customHeight="1" x14ac:dyDescent="0.15">
      <c r="A14" s="189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</row>
    <row r="15" spans="1:17" ht="19.5" customHeight="1" x14ac:dyDescent="0.15">
      <c r="A15" s="454"/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</row>
    <row r="16" spans="1:17" ht="19.5" customHeight="1" thickBot="1" x14ac:dyDescent="0.2">
      <c r="A16" s="453"/>
      <c r="B16" s="453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Q16" s="354"/>
    </row>
    <row r="17" spans="1:13" ht="19.5" customHeight="1" thickBot="1" x14ac:dyDescent="0.2">
      <c r="A17" s="455" t="s">
        <v>192</v>
      </c>
      <c r="B17" s="455"/>
      <c r="C17" s="455"/>
      <c r="D17" s="455"/>
      <c r="E17" s="355" t="s">
        <v>193</v>
      </c>
      <c r="F17" s="356" t="s">
        <v>201</v>
      </c>
      <c r="G17" s="454" t="s">
        <v>194</v>
      </c>
      <c r="H17" s="454"/>
      <c r="I17" s="454"/>
      <c r="J17" s="454"/>
      <c r="K17" s="454"/>
      <c r="L17" s="454"/>
      <c r="M17" s="454"/>
    </row>
    <row r="18" spans="1:13" ht="19.5" customHeight="1" x14ac:dyDescent="0.15">
      <c r="A18" s="456" t="s">
        <v>195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</row>
    <row r="19" spans="1:13" ht="19.5" customHeight="1" x14ac:dyDescent="0.15">
      <c r="A19" s="189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3" ht="19.5" customHeight="1" x14ac:dyDescent="0.15">
      <c r="A20" s="189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</row>
    <row r="21" spans="1:13" ht="19.5" customHeight="1" x14ac:dyDescent="0.15">
      <c r="A21" s="192" t="s">
        <v>38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</row>
    <row r="22" spans="1:13" ht="19.5" customHeight="1" x14ac:dyDescent="0.15">
      <c r="A22" s="453" t="s">
        <v>190</v>
      </c>
      <c r="B22" s="453"/>
      <c r="C22" s="453"/>
      <c r="D22" s="453"/>
      <c r="E22" s="453"/>
      <c r="F22" s="453"/>
      <c r="G22" s="453"/>
      <c r="H22" s="453"/>
      <c r="I22" s="188"/>
      <c r="J22" s="188"/>
      <c r="K22" s="188"/>
      <c r="L22" s="188"/>
      <c r="M22" s="188"/>
    </row>
    <row r="23" spans="1:13" ht="19.5" customHeight="1" x14ac:dyDescent="0.15">
      <c r="A23" s="453" t="s">
        <v>191</v>
      </c>
      <c r="B23" s="453"/>
      <c r="C23" s="453"/>
      <c r="D23" s="453"/>
      <c r="E23" s="453"/>
      <c r="F23" s="453"/>
      <c r="G23" s="453"/>
      <c r="H23" s="453"/>
      <c r="I23" s="188"/>
      <c r="J23" s="188"/>
      <c r="K23" s="188"/>
      <c r="L23" s="188"/>
      <c r="M23" s="188"/>
    </row>
    <row r="24" spans="1:13" ht="19.5" customHeight="1" x14ac:dyDescent="0.15">
      <c r="A24" s="453"/>
      <c r="B24" s="453"/>
      <c r="C24" s="453"/>
      <c r="D24" s="453"/>
      <c r="E24" s="453"/>
      <c r="F24" s="453"/>
      <c r="G24" s="453"/>
      <c r="H24" s="453"/>
      <c r="I24" s="188"/>
      <c r="J24" s="188"/>
      <c r="K24" s="188"/>
      <c r="L24" s="188"/>
      <c r="M24" s="188"/>
    </row>
    <row r="25" spans="1:13" ht="19.5" customHeight="1" x14ac:dyDescent="0.15">
      <c r="A25" s="453"/>
      <c r="B25" s="453"/>
      <c r="C25" s="453"/>
      <c r="D25" s="453"/>
      <c r="E25" s="453"/>
      <c r="F25" s="453"/>
      <c r="G25" s="453"/>
      <c r="H25" s="453"/>
      <c r="I25" s="188"/>
      <c r="J25" s="188"/>
      <c r="K25" s="188"/>
      <c r="L25" s="188"/>
      <c r="M25" s="188"/>
    </row>
  </sheetData>
  <sheetProtection sheet="1" formatColumns="0" formatRows="0"/>
  <mergeCells count="18">
    <mergeCell ref="A18:M18"/>
    <mergeCell ref="A22:H22"/>
    <mergeCell ref="A23:H23"/>
    <mergeCell ref="A24:H24"/>
    <mergeCell ref="A25:H25"/>
    <mergeCell ref="E13:F13"/>
    <mergeCell ref="H13:M13"/>
    <mergeCell ref="A15:M15"/>
    <mergeCell ref="A16:M16"/>
    <mergeCell ref="A17:D17"/>
    <mergeCell ref="G17:M17"/>
    <mergeCell ref="E12:F12"/>
    <mergeCell ref="H12:M12"/>
    <mergeCell ref="A1:K1"/>
    <mergeCell ref="I5:M5"/>
    <mergeCell ref="H9:L9"/>
    <mergeCell ref="H10:M10"/>
    <mergeCell ref="H11:M11"/>
  </mergeCells>
  <phoneticPr fontId="3"/>
  <conditionalFormatting sqref="H10">
    <cfRule type="expression" dxfId="159" priority="5">
      <formula>$H$10&lt;&gt;""</formula>
    </cfRule>
  </conditionalFormatting>
  <conditionalFormatting sqref="H11:M11">
    <cfRule type="expression" dxfId="158" priority="4">
      <formula>$H$11&lt;&gt;""</formula>
    </cfRule>
  </conditionalFormatting>
  <conditionalFormatting sqref="H12:M12">
    <cfRule type="expression" dxfId="157" priority="3">
      <formula>$H$12&lt;&gt;""</formula>
    </cfRule>
  </conditionalFormatting>
  <conditionalFormatting sqref="H13">
    <cfRule type="expression" dxfId="156" priority="2">
      <formula>$H$13&lt;&gt;""</formula>
    </cfRule>
  </conditionalFormatting>
  <conditionalFormatting sqref="F17">
    <cfRule type="expression" dxfId="155" priority="1">
      <formula>$F$17&lt;&gt;""</formula>
    </cfRule>
  </conditionalFormatting>
  <pageMargins left="0.62992125984251968" right="0.5511811023622047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2D18-C43E-4AD0-B97F-5E39CADB8E31}">
  <sheetPr>
    <tabColor rgb="FFFF99CC"/>
    <pageSetUpPr fitToPage="1"/>
  </sheetPr>
  <dimension ref="A1:T58"/>
  <sheetViews>
    <sheetView view="pageBreakPreview" zoomScale="85" zoomScaleNormal="100" zoomScaleSheetLayoutView="85" workbookViewId="0">
      <selection activeCell="D14" sqref="D14"/>
    </sheetView>
  </sheetViews>
  <sheetFormatPr defaultRowHeight="12" x14ac:dyDescent="0.15"/>
  <cols>
    <col min="1" max="1" width="2.42578125" style="95" customWidth="1"/>
    <col min="2" max="2" width="12.28515625" style="95" customWidth="1"/>
    <col min="3" max="3" width="8.7109375" style="95" customWidth="1"/>
    <col min="4" max="4" width="9.5703125" style="95" customWidth="1"/>
    <col min="5" max="5" width="10" style="95" customWidth="1"/>
    <col min="6" max="6" width="11" style="95" customWidth="1"/>
    <col min="7" max="7" width="11.5703125" style="95" customWidth="1"/>
    <col min="8" max="8" width="21.28515625" style="95" customWidth="1"/>
    <col min="9" max="9" width="11" style="95" customWidth="1"/>
    <col min="10" max="10" width="12.28515625" style="95" bestFit="1" customWidth="1"/>
    <col min="11" max="11" width="14.85546875" style="95" bestFit="1" customWidth="1"/>
    <col min="12" max="13" width="15.28515625" style="95" customWidth="1"/>
    <col min="14" max="14" width="6.28515625" style="384" customWidth="1"/>
    <col min="15" max="18" width="5.28515625" style="376" hidden="1" customWidth="1"/>
    <col min="19" max="19" width="7.140625" style="376" hidden="1" customWidth="1"/>
    <col min="20" max="20" width="7.28515625" style="376" hidden="1" customWidth="1"/>
    <col min="21" max="16384" width="9.140625" style="95"/>
  </cols>
  <sheetData>
    <row r="1" spans="1:20" ht="14.25" x14ac:dyDescent="0.15">
      <c r="A1" s="31"/>
      <c r="B1" s="31" t="s">
        <v>20</v>
      </c>
      <c r="C1" s="32" t="s">
        <v>202</v>
      </c>
      <c r="D1" s="32"/>
      <c r="E1" s="32"/>
      <c r="F1" s="32"/>
      <c r="G1" s="32"/>
      <c r="H1" s="32"/>
      <c r="I1" s="32"/>
      <c r="J1" s="32"/>
      <c r="K1" s="33"/>
      <c r="L1" s="33"/>
      <c r="M1" s="33"/>
      <c r="N1" s="100"/>
    </row>
    <row r="2" spans="1:20" ht="14.25" x14ac:dyDescent="0.15">
      <c r="A2" s="31"/>
      <c r="B2" s="34"/>
      <c r="C2" s="34"/>
      <c r="D2" s="34"/>
      <c r="E2" s="34"/>
      <c r="F2" s="34"/>
      <c r="G2" s="34"/>
      <c r="H2" s="34"/>
      <c r="I2" s="34"/>
      <c r="J2" s="34"/>
      <c r="K2" s="31"/>
      <c r="L2" s="31"/>
      <c r="M2" s="31"/>
      <c r="N2" s="98"/>
    </row>
    <row r="3" spans="1:20" ht="28.5" customHeight="1" x14ac:dyDescent="0.15">
      <c r="A3" s="31"/>
      <c r="B3" s="35"/>
      <c r="C3" s="35"/>
      <c r="D3" s="35"/>
      <c r="E3" s="35"/>
      <c r="F3" s="35"/>
      <c r="G3" s="35"/>
      <c r="H3" s="35"/>
      <c r="I3" s="31"/>
      <c r="J3" s="36" t="s">
        <v>30</v>
      </c>
      <c r="K3" s="487">
        <f>実績報告書!H13</f>
        <v>0</v>
      </c>
      <c r="L3" s="487"/>
      <c r="M3" s="487"/>
      <c r="N3" s="378"/>
    </row>
    <row r="4" spans="1:20" ht="8.25" customHeight="1" x14ac:dyDescent="0.15">
      <c r="A4" s="31"/>
      <c r="B4" s="35"/>
      <c r="C4" s="35"/>
      <c r="D4" s="35"/>
      <c r="E4" s="35"/>
      <c r="F4" s="35"/>
      <c r="G4" s="35"/>
      <c r="H4" s="35"/>
      <c r="I4" s="31"/>
      <c r="J4" s="31"/>
      <c r="K4" s="37"/>
      <c r="L4" s="38"/>
      <c r="M4" s="38"/>
      <c r="N4" s="105"/>
    </row>
    <row r="5" spans="1:20" x14ac:dyDescent="0.15">
      <c r="A5" s="31"/>
      <c r="B5" s="39" t="s">
        <v>225</v>
      </c>
      <c r="C5" s="40"/>
      <c r="D5" s="40"/>
      <c r="E5" s="40"/>
      <c r="F5" s="40"/>
      <c r="G5" s="40"/>
      <c r="H5" s="40"/>
      <c r="I5" s="40"/>
      <c r="J5" s="31"/>
      <c r="K5" s="31"/>
      <c r="L5" s="31"/>
      <c r="M5" s="41" t="s">
        <v>4</v>
      </c>
      <c r="N5" s="108"/>
    </row>
    <row r="6" spans="1:20" ht="15" customHeight="1" x14ac:dyDescent="0.15">
      <c r="A6" s="31"/>
      <c r="B6" s="488" t="s">
        <v>60</v>
      </c>
      <c r="C6" s="42" t="s">
        <v>9</v>
      </c>
      <c r="D6" s="42"/>
      <c r="E6" s="42"/>
      <c r="F6" s="42"/>
      <c r="G6" s="43"/>
      <c r="H6" s="43"/>
      <c r="I6" s="471" t="s">
        <v>10</v>
      </c>
      <c r="J6" s="472"/>
      <c r="K6" s="471" t="s">
        <v>134</v>
      </c>
      <c r="L6" s="472"/>
      <c r="M6" s="488" t="s">
        <v>11</v>
      </c>
      <c r="N6" s="381"/>
    </row>
    <row r="7" spans="1:20" ht="24" x14ac:dyDescent="0.15">
      <c r="A7" s="31"/>
      <c r="B7" s="488"/>
      <c r="C7" s="42" t="s">
        <v>12</v>
      </c>
      <c r="D7" s="44"/>
      <c r="E7" s="264"/>
      <c r="F7" s="43" t="s">
        <v>13</v>
      </c>
      <c r="G7" s="43"/>
      <c r="H7" s="42" t="s">
        <v>14</v>
      </c>
      <c r="I7" s="473"/>
      <c r="J7" s="474"/>
      <c r="K7" s="473"/>
      <c r="L7" s="474"/>
      <c r="M7" s="488"/>
      <c r="N7" s="381"/>
    </row>
    <row r="8" spans="1:20" ht="12.75" thickBot="1" x14ac:dyDescent="0.2">
      <c r="A8" s="31"/>
      <c r="B8" s="464"/>
      <c r="C8" s="45" t="s">
        <v>15</v>
      </c>
      <c r="D8" s="46"/>
      <c r="E8" s="47"/>
      <c r="F8" s="265" t="s">
        <v>16</v>
      </c>
      <c r="G8" s="265"/>
      <c r="H8" s="45" t="s">
        <v>17</v>
      </c>
      <c r="I8" s="469" t="s">
        <v>18</v>
      </c>
      <c r="J8" s="470"/>
      <c r="K8" s="467" t="s">
        <v>19</v>
      </c>
      <c r="L8" s="468"/>
      <c r="M8" s="488"/>
      <c r="N8" s="381"/>
    </row>
    <row r="9" spans="1:20" s="96" customFormat="1" ht="30" customHeight="1" thickTop="1" thickBot="1" x14ac:dyDescent="0.2">
      <c r="A9" s="48"/>
      <c r="B9" s="75"/>
      <c r="C9" s="493">
        <f>決算書!D35</f>
        <v>0</v>
      </c>
      <c r="D9" s="493"/>
      <c r="E9" s="493"/>
      <c r="F9" s="489"/>
      <c r="G9" s="490"/>
      <c r="H9" s="239">
        <f>C9-F9</f>
        <v>0</v>
      </c>
      <c r="I9" s="491">
        <f>M53</f>
        <v>0</v>
      </c>
      <c r="J9" s="492"/>
      <c r="K9" s="491">
        <f>MIN(H9,I9)</f>
        <v>0</v>
      </c>
      <c r="L9" s="492"/>
      <c r="M9" s="49"/>
      <c r="N9" s="379"/>
      <c r="O9" s="377"/>
      <c r="P9" s="377"/>
      <c r="Q9" s="377"/>
      <c r="R9" s="377"/>
      <c r="S9" s="377"/>
      <c r="T9" s="377"/>
    </row>
    <row r="10" spans="1:20" ht="12.75" thickTop="1" x14ac:dyDescent="0.15">
      <c r="A10" s="31"/>
      <c r="B10" s="48" t="s">
        <v>23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115"/>
    </row>
    <row r="11" spans="1:20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98"/>
    </row>
    <row r="12" spans="1:20" x14ac:dyDescent="0.15">
      <c r="A12" s="31"/>
      <c r="B12" s="39" t="s">
        <v>3</v>
      </c>
      <c r="C12" s="39"/>
      <c r="D12" s="39"/>
      <c r="E12" s="39"/>
      <c r="F12" s="39"/>
      <c r="G12" s="39"/>
      <c r="H12" s="39"/>
      <c r="I12" s="31"/>
      <c r="J12" s="31"/>
      <c r="K12" s="31"/>
      <c r="L12" s="31"/>
      <c r="M12" s="41" t="s">
        <v>4</v>
      </c>
      <c r="N12" s="108"/>
    </row>
    <row r="13" spans="1:20" ht="43.5" customHeight="1" thickBot="1" x14ac:dyDescent="0.2">
      <c r="A13" s="266" t="s">
        <v>139</v>
      </c>
      <c r="B13" s="267" t="s">
        <v>36</v>
      </c>
      <c r="C13" s="268"/>
      <c r="D13" s="269" t="s">
        <v>131</v>
      </c>
      <c r="E13" s="269" t="s">
        <v>128</v>
      </c>
      <c r="F13" s="269" t="s">
        <v>5</v>
      </c>
      <c r="G13" s="269" t="s">
        <v>132</v>
      </c>
      <c r="H13" s="270" t="s">
        <v>6</v>
      </c>
      <c r="I13" s="271" t="s">
        <v>54</v>
      </c>
      <c r="J13" s="89" t="s">
        <v>7</v>
      </c>
      <c r="K13" s="90" t="s">
        <v>8</v>
      </c>
      <c r="L13" s="272" t="s">
        <v>135</v>
      </c>
      <c r="M13" s="93" t="s">
        <v>136</v>
      </c>
      <c r="N13" s="382"/>
      <c r="O13" s="385" t="s">
        <v>209</v>
      </c>
      <c r="P13" s="385" t="s">
        <v>212</v>
      </c>
      <c r="Q13" s="385" t="s">
        <v>210</v>
      </c>
      <c r="R13" s="385" t="s">
        <v>211</v>
      </c>
      <c r="S13" s="385" t="s">
        <v>213</v>
      </c>
      <c r="T13" s="385" t="s">
        <v>214</v>
      </c>
    </row>
    <row r="14" spans="1:20" ht="27" customHeight="1" thickTop="1" x14ac:dyDescent="0.15">
      <c r="A14" s="50">
        <v>1</v>
      </c>
      <c r="B14" s="483"/>
      <c r="C14" s="484"/>
      <c r="D14" s="227"/>
      <c r="E14" s="227"/>
      <c r="F14" s="228"/>
      <c r="G14" s="227"/>
      <c r="H14" s="229"/>
      <c r="I14" s="77"/>
      <c r="J14" s="91" t="str">
        <f>IFERROR(VLOOKUP(T14,'区分 (2)'!A:F,6,0),"")</f>
        <v/>
      </c>
      <c r="K14" s="92" t="str">
        <f t="shared" ref="K14:K23" si="0">IFERROR(I14*J14,"")</f>
        <v/>
      </c>
      <c r="L14" s="81"/>
      <c r="M14" s="94" t="str">
        <f>IFERROR(IF(K14-L14&lt;0,0,K14-L14),"")</f>
        <v/>
      </c>
      <c r="N14" s="383"/>
      <c r="O14" s="386" t="e">
        <f>VLOOKUP(D14,'区分 (2)'!I:J,2,FALSE)</f>
        <v>#N/A</v>
      </c>
      <c r="P14" s="387" t="e">
        <f>VLOOKUP(E14,'区分 (2)'!K:L,2,FALSE)</f>
        <v>#N/A</v>
      </c>
      <c r="Q14" s="387" t="e">
        <f>VLOOKUP(F14,'区分 (2)'!M:N,2,FALSE)</f>
        <v>#N/A</v>
      </c>
      <c r="R14" s="387" t="e">
        <f>VLOOKUP(G14,'区分 (2)'!O:P,2,FALSE)</f>
        <v>#N/A</v>
      </c>
      <c r="S14" s="388" t="e">
        <f>O14&amp;P14&amp;Q14&amp;R14</f>
        <v>#N/A</v>
      </c>
      <c r="T14" s="388" t="e">
        <f>VALUE(S14)</f>
        <v>#N/A</v>
      </c>
    </row>
    <row r="15" spans="1:20" ht="25.5" customHeight="1" x14ac:dyDescent="0.15">
      <c r="A15" s="50">
        <v>2</v>
      </c>
      <c r="B15" s="485"/>
      <c r="C15" s="486"/>
      <c r="D15" s="71"/>
      <c r="E15" s="71"/>
      <c r="F15" s="72"/>
      <c r="G15" s="71"/>
      <c r="H15" s="231"/>
      <c r="I15" s="78"/>
      <c r="J15" s="91" t="str">
        <f>IFERROR(VLOOKUP(T15,'区分 (2)'!A:F,6,0),"")</f>
        <v/>
      </c>
      <c r="K15" s="92" t="str">
        <f t="shared" si="0"/>
        <v/>
      </c>
      <c r="L15" s="82"/>
      <c r="M15" s="94" t="str">
        <f t="shared" ref="M15:M23" si="1">IFERROR(IF(K15-L15&lt;0,0,K15-L15),"")</f>
        <v/>
      </c>
      <c r="N15" s="383"/>
      <c r="O15" s="386" t="e">
        <f>VLOOKUP(D15,'区分 (2)'!I:J,2,FALSE)</f>
        <v>#N/A</v>
      </c>
      <c r="P15" s="387" t="e">
        <f>VLOOKUP(E15,'区分 (2)'!K:L,2,FALSE)</f>
        <v>#N/A</v>
      </c>
      <c r="Q15" s="387" t="e">
        <f>VLOOKUP(F15,'区分 (2)'!M:N,2,FALSE)</f>
        <v>#N/A</v>
      </c>
      <c r="R15" s="387" t="e">
        <f>VLOOKUP(G15,'区分 (2)'!O:P,2,FALSE)</f>
        <v>#N/A</v>
      </c>
      <c r="S15" s="388" t="e">
        <f t="shared" ref="S15:S23" si="2">O15&amp;P15&amp;Q15&amp;R15</f>
        <v>#N/A</v>
      </c>
      <c r="T15" s="388" t="e">
        <f t="shared" ref="T15:T23" si="3">VALUE(S15)</f>
        <v>#N/A</v>
      </c>
    </row>
    <row r="16" spans="1:20" ht="25.5" customHeight="1" x14ac:dyDescent="0.15">
      <c r="A16" s="50">
        <v>3</v>
      </c>
      <c r="B16" s="485"/>
      <c r="C16" s="486"/>
      <c r="D16" s="71"/>
      <c r="E16" s="71"/>
      <c r="F16" s="72"/>
      <c r="G16" s="71"/>
      <c r="H16" s="231"/>
      <c r="I16" s="78"/>
      <c r="J16" s="91" t="str">
        <f>IFERROR(VLOOKUP(T16,'区分 (2)'!A:F,6,0),"")</f>
        <v/>
      </c>
      <c r="K16" s="92" t="str">
        <f t="shared" si="0"/>
        <v/>
      </c>
      <c r="L16" s="82"/>
      <c r="M16" s="94" t="str">
        <f t="shared" si="1"/>
        <v/>
      </c>
      <c r="N16" s="383"/>
      <c r="O16" s="386" t="e">
        <f>VLOOKUP(D16,'区分 (2)'!I:J,2,FALSE)</f>
        <v>#N/A</v>
      </c>
      <c r="P16" s="387" t="e">
        <f>VLOOKUP(E16,'区分 (2)'!K:L,2,FALSE)</f>
        <v>#N/A</v>
      </c>
      <c r="Q16" s="387" t="e">
        <f>VLOOKUP(F16,'区分 (2)'!M:N,2,FALSE)</f>
        <v>#N/A</v>
      </c>
      <c r="R16" s="387" t="e">
        <f>VLOOKUP(G16,'区分 (2)'!O:P,2,FALSE)</f>
        <v>#N/A</v>
      </c>
      <c r="S16" s="388" t="e">
        <f t="shared" si="2"/>
        <v>#N/A</v>
      </c>
      <c r="T16" s="388" t="e">
        <f t="shared" si="3"/>
        <v>#N/A</v>
      </c>
    </row>
    <row r="17" spans="1:20" ht="25.5" customHeight="1" x14ac:dyDescent="0.15">
      <c r="A17" s="50">
        <v>4</v>
      </c>
      <c r="B17" s="485"/>
      <c r="C17" s="486"/>
      <c r="D17" s="71"/>
      <c r="E17" s="71"/>
      <c r="F17" s="72"/>
      <c r="G17" s="71"/>
      <c r="H17" s="231"/>
      <c r="I17" s="78"/>
      <c r="J17" s="91" t="str">
        <f>IFERROR(VLOOKUP(T17,'区分 (2)'!A:F,6,0),"")</f>
        <v/>
      </c>
      <c r="K17" s="92" t="str">
        <f t="shared" ref="K17" si="4">IFERROR(I17*J17,"")</f>
        <v/>
      </c>
      <c r="L17" s="82"/>
      <c r="M17" s="94" t="str">
        <f t="shared" si="1"/>
        <v/>
      </c>
      <c r="N17" s="383"/>
      <c r="O17" s="386" t="e">
        <f>VLOOKUP(D17,'区分 (2)'!I:J,2,FALSE)</f>
        <v>#N/A</v>
      </c>
      <c r="P17" s="387" t="e">
        <f>VLOOKUP(E17,'区分 (2)'!K:L,2,FALSE)</f>
        <v>#N/A</v>
      </c>
      <c r="Q17" s="387" t="e">
        <f>VLOOKUP(F17,'区分 (2)'!M:N,2,FALSE)</f>
        <v>#N/A</v>
      </c>
      <c r="R17" s="387" t="e">
        <f>VLOOKUP(G17,'区分 (2)'!O:P,2,FALSE)</f>
        <v>#N/A</v>
      </c>
      <c r="S17" s="388" t="e">
        <f t="shared" si="2"/>
        <v>#N/A</v>
      </c>
      <c r="T17" s="388" t="e">
        <f t="shared" si="3"/>
        <v>#N/A</v>
      </c>
    </row>
    <row r="18" spans="1:20" ht="25.5" customHeight="1" x14ac:dyDescent="0.15">
      <c r="A18" s="50">
        <v>5</v>
      </c>
      <c r="B18" s="485"/>
      <c r="C18" s="486"/>
      <c r="D18" s="71"/>
      <c r="E18" s="71"/>
      <c r="F18" s="72"/>
      <c r="G18" s="71"/>
      <c r="H18" s="231"/>
      <c r="I18" s="78"/>
      <c r="J18" s="91" t="str">
        <f>IFERROR(VLOOKUP(T18,'区分 (2)'!A:F,6,0),"")</f>
        <v/>
      </c>
      <c r="K18" s="92" t="str">
        <f t="shared" ref="K18" si="5">IFERROR(I18*J18,"")</f>
        <v/>
      </c>
      <c r="L18" s="82"/>
      <c r="M18" s="94" t="str">
        <f t="shared" si="1"/>
        <v/>
      </c>
      <c r="N18" s="383"/>
      <c r="O18" s="386" t="e">
        <f>VLOOKUP(D18,'区分 (2)'!I:J,2,FALSE)</f>
        <v>#N/A</v>
      </c>
      <c r="P18" s="387" t="e">
        <f>VLOOKUP(E18,'区分 (2)'!K:L,2,FALSE)</f>
        <v>#N/A</v>
      </c>
      <c r="Q18" s="387" t="e">
        <f>VLOOKUP(F18,'区分 (2)'!M:N,2,FALSE)</f>
        <v>#N/A</v>
      </c>
      <c r="R18" s="387" t="e">
        <f>VLOOKUP(G18,'区分 (2)'!O:P,2,FALSE)</f>
        <v>#N/A</v>
      </c>
      <c r="S18" s="388" t="e">
        <f t="shared" si="2"/>
        <v>#N/A</v>
      </c>
      <c r="T18" s="388" t="e">
        <f t="shared" si="3"/>
        <v>#N/A</v>
      </c>
    </row>
    <row r="19" spans="1:20" ht="25.5" customHeight="1" x14ac:dyDescent="0.15">
      <c r="A19" s="50">
        <v>6</v>
      </c>
      <c r="B19" s="485"/>
      <c r="C19" s="486"/>
      <c r="D19" s="71"/>
      <c r="E19" s="71"/>
      <c r="F19" s="72"/>
      <c r="G19" s="71"/>
      <c r="H19" s="231"/>
      <c r="I19" s="78"/>
      <c r="J19" s="91" t="str">
        <f>IFERROR(VLOOKUP(T19,'区分 (2)'!A:F,6,0),"")</f>
        <v/>
      </c>
      <c r="K19" s="92" t="str">
        <f t="shared" si="0"/>
        <v/>
      </c>
      <c r="L19" s="82"/>
      <c r="M19" s="94" t="str">
        <f t="shared" si="1"/>
        <v/>
      </c>
      <c r="N19" s="383"/>
      <c r="O19" s="386" t="e">
        <f>VLOOKUP(D19,'区分 (2)'!I:J,2,FALSE)</f>
        <v>#N/A</v>
      </c>
      <c r="P19" s="387" t="e">
        <f>VLOOKUP(E19,'区分 (2)'!K:L,2,FALSE)</f>
        <v>#N/A</v>
      </c>
      <c r="Q19" s="387" t="e">
        <f>VLOOKUP(F19,'区分 (2)'!M:N,2,FALSE)</f>
        <v>#N/A</v>
      </c>
      <c r="R19" s="387" t="e">
        <f>VLOOKUP(G19,'区分 (2)'!O:P,2,FALSE)</f>
        <v>#N/A</v>
      </c>
      <c r="S19" s="388" t="e">
        <f t="shared" si="2"/>
        <v>#N/A</v>
      </c>
      <c r="T19" s="388" t="e">
        <f t="shared" si="3"/>
        <v>#N/A</v>
      </c>
    </row>
    <row r="20" spans="1:20" ht="25.5" customHeight="1" x14ac:dyDescent="0.15">
      <c r="A20" s="50">
        <v>7</v>
      </c>
      <c r="B20" s="485"/>
      <c r="C20" s="486"/>
      <c r="D20" s="71"/>
      <c r="E20" s="71"/>
      <c r="F20" s="72"/>
      <c r="G20" s="71"/>
      <c r="H20" s="231"/>
      <c r="I20" s="78"/>
      <c r="J20" s="91" t="str">
        <f>IFERROR(VLOOKUP(T20,'区分 (2)'!A:F,6,0),"")</f>
        <v/>
      </c>
      <c r="K20" s="92" t="str">
        <f t="shared" si="0"/>
        <v/>
      </c>
      <c r="L20" s="82"/>
      <c r="M20" s="94" t="str">
        <f t="shared" si="1"/>
        <v/>
      </c>
      <c r="N20" s="383"/>
      <c r="O20" s="386" t="e">
        <f>VLOOKUP(D20,'区分 (2)'!I:J,2,FALSE)</f>
        <v>#N/A</v>
      </c>
      <c r="P20" s="387" t="e">
        <f>VLOOKUP(E20,'区分 (2)'!K:L,2,FALSE)</f>
        <v>#N/A</v>
      </c>
      <c r="Q20" s="387" t="e">
        <f>VLOOKUP(F20,'区分 (2)'!M:N,2,FALSE)</f>
        <v>#N/A</v>
      </c>
      <c r="R20" s="387" t="e">
        <f>VLOOKUP(G20,'区分 (2)'!O:P,2,FALSE)</f>
        <v>#N/A</v>
      </c>
      <c r="S20" s="388" t="e">
        <f t="shared" si="2"/>
        <v>#N/A</v>
      </c>
      <c r="T20" s="388" t="e">
        <f t="shared" si="3"/>
        <v>#N/A</v>
      </c>
    </row>
    <row r="21" spans="1:20" ht="25.5" customHeight="1" x14ac:dyDescent="0.15">
      <c r="A21" s="50">
        <v>8</v>
      </c>
      <c r="B21" s="485"/>
      <c r="C21" s="486"/>
      <c r="D21" s="71"/>
      <c r="E21" s="71"/>
      <c r="F21" s="72"/>
      <c r="G21" s="71"/>
      <c r="H21" s="231"/>
      <c r="I21" s="78"/>
      <c r="J21" s="91" t="str">
        <f>IFERROR(VLOOKUP(T21,'区分 (2)'!A:F,6,0),"")</f>
        <v/>
      </c>
      <c r="K21" s="92" t="str">
        <f t="shared" ref="K21:K22" si="6">IFERROR(I21*J21,"")</f>
        <v/>
      </c>
      <c r="L21" s="83"/>
      <c r="M21" s="94" t="str">
        <f t="shared" si="1"/>
        <v/>
      </c>
      <c r="N21" s="383"/>
      <c r="O21" s="386" t="e">
        <f>VLOOKUP(D21,'区分 (2)'!I:J,2,FALSE)</f>
        <v>#N/A</v>
      </c>
      <c r="P21" s="387" t="e">
        <f>VLOOKUP(E21,'区分 (2)'!K:L,2,FALSE)</f>
        <v>#N/A</v>
      </c>
      <c r="Q21" s="387" t="e">
        <f>VLOOKUP(F21,'区分 (2)'!M:N,2,FALSE)</f>
        <v>#N/A</v>
      </c>
      <c r="R21" s="387" t="e">
        <f>VLOOKUP(G21,'区分 (2)'!O:P,2,FALSE)</f>
        <v>#N/A</v>
      </c>
      <c r="S21" s="388" t="e">
        <f t="shared" si="2"/>
        <v>#N/A</v>
      </c>
      <c r="T21" s="388" t="e">
        <f t="shared" si="3"/>
        <v>#N/A</v>
      </c>
    </row>
    <row r="22" spans="1:20" ht="25.5" customHeight="1" x14ac:dyDescent="0.15">
      <c r="A22" s="50">
        <v>9</v>
      </c>
      <c r="B22" s="485"/>
      <c r="C22" s="486"/>
      <c r="D22" s="71"/>
      <c r="E22" s="71"/>
      <c r="F22" s="72"/>
      <c r="G22" s="71"/>
      <c r="H22" s="231"/>
      <c r="I22" s="78"/>
      <c r="J22" s="91" t="str">
        <f>IFERROR(VLOOKUP(T22,'区分 (2)'!A:F,6,0),"")</f>
        <v/>
      </c>
      <c r="K22" s="92" t="str">
        <f t="shared" si="6"/>
        <v/>
      </c>
      <c r="L22" s="83"/>
      <c r="M22" s="94" t="str">
        <f t="shared" si="1"/>
        <v/>
      </c>
      <c r="N22" s="383"/>
      <c r="O22" s="386" t="e">
        <f>VLOOKUP(D22,'区分 (2)'!I:J,2,FALSE)</f>
        <v>#N/A</v>
      </c>
      <c r="P22" s="387" t="e">
        <f>VLOOKUP(E22,'区分 (2)'!K:L,2,FALSE)</f>
        <v>#N/A</v>
      </c>
      <c r="Q22" s="387" t="e">
        <f>VLOOKUP(F22,'区分 (2)'!M:N,2,FALSE)</f>
        <v>#N/A</v>
      </c>
      <c r="R22" s="387" t="e">
        <f>VLOOKUP(G22,'区分 (2)'!O:P,2,FALSE)</f>
        <v>#N/A</v>
      </c>
      <c r="S22" s="388" t="e">
        <f t="shared" si="2"/>
        <v>#N/A</v>
      </c>
      <c r="T22" s="388" t="e">
        <f t="shared" si="3"/>
        <v>#N/A</v>
      </c>
    </row>
    <row r="23" spans="1:20" ht="25.5" customHeight="1" thickBot="1" x14ac:dyDescent="0.2">
      <c r="A23" s="50">
        <v>10</v>
      </c>
      <c r="B23" s="494"/>
      <c r="C23" s="495"/>
      <c r="D23" s="232"/>
      <c r="E23" s="232"/>
      <c r="F23" s="233"/>
      <c r="G23" s="232"/>
      <c r="H23" s="230"/>
      <c r="I23" s="80"/>
      <c r="J23" s="91" t="str">
        <f>IFERROR(VLOOKUP(T23,'区分 (2)'!A:F,6,0),"")</f>
        <v/>
      </c>
      <c r="K23" s="92" t="str">
        <f t="shared" si="0"/>
        <v/>
      </c>
      <c r="L23" s="84"/>
      <c r="M23" s="94" t="str">
        <f t="shared" si="1"/>
        <v/>
      </c>
      <c r="N23" s="383"/>
      <c r="O23" s="386" t="e">
        <f>VLOOKUP(D23,'区分 (2)'!I:J,2,FALSE)</f>
        <v>#N/A</v>
      </c>
      <c r="P23" s="387" t="e">
        <f>VLOOKUP(E23,'区分 (2)'!K:L,2,FALSE)</f>
        <v>#N/A</v>
      </c>
      <c r="Q23" s="387" t="e">
        <f>VLOOKUP(F23,'区分 (2)'!M:N,2,FALSE)</f>
        <v>#N/A</v>
      </c>
      <c r="R23" s="387" t="e">
        <f>VLOOKUP(G23,'区分 (2)'!O:P,2,FALSE)</f>
        <v>#N/A</v>
      </c>
      <c r="S23" s="388" t="e">
        <f t="shared" si="2"/>
        <v>#N/A</v>
      </c>
      <c r="T23" s="388" t="e">
        <f t="shared" si="3"/>
        <v>#N/A</v>
      </c>
    </row>
    <row r="24" spans="1:20" ht="21.75" customHeight="1" thickTop="1" x14ac:dyDescent="0.15">
      <c r="A24" s="31"/>
      <c r="B24" s="273" t="s">
        <v>31</v>
      </c>
      <c r="C24" s="273"/>
      <c r="D24" s="273"/>
      <c r="E24" s="273"/>
      <c r="F24" s="273"/>
      <c r="G24" s="273"/>
      <c r="H24" s="273"/>
      <c r="I24" s="51"/>
      <c r="J24" s="52"/>
      <c r="K24" s="53">
        <f>SUM(K14:K23)</f>
        <v>0</v>
      </c>
      <c r="L24" s="54">
        <f>SUM(L14:L23)</f>
        <v>0</v>
      </c>
      <c r="M24" s="53">
        <f>SUM(M14:M23)</f>
        <v>0</v>
      </c>
      <c r="N24" s="380"/>
      <c r="O24" s="389"/>
      <c r="P24" s="389"/>
      <c r="Q24" s="389"/>
      <c r="R24" s="389"/>
      <c r="S24" s="389"/>
      <c r="T24" s="389"/>
    </row>
    <row r="25" spans="1:20" x14ac:dyDescent="0.15">
      <c r="A25" s="31"/>
      <c r="B25" s="55" t="s">
        <v>32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98"/>
      <c r="O25" s="389"/>
      <c r="P25" s="389"/>
      <c r="Q25" s="389"/>
      <c r="R25" s="389"/>
      <c r="S25" s="389"/>
      <c r="T25" s="389"/>
    </row>
    <row r="26" spans="1:20" x14ac:dyDescent="0.15">
      <c r="A26" s="31"/>
      <c r="B26" s="55" t="s">
        <v>33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98"/>
      <c r="O26" s="389"/>
      <c r="P26" s="389"/>
      <c r="Q26" s="389"/>
      <c r="R26" s="389"/>
      <c r="S26" s="389"/>
      <c r="T26" s="389"/>
    </row>
    <row r="27" spans="1:20" x14ac:dyDescent="0.15">
      <c r="A27" s="31"/>
      <c r="B27" s="56" t="s">
        <v>34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98"/>
      <c r="O27" s="389"/>
      <c r="P27" s="389"/>
      <c r="Q27" s="389"/>
      <c r="R27" s="389"/>
      <c r="S27" s="389"/>
      <c r="T27" s="389"/>
    </row>
    <row r="28" spans="1:20" x14ac:dyDescent="0.15">
      <c r="A28" s="31"/>
      <c r="B28" s="463" t="s">
        <v>114</v>
      </c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365"/>
      <c r="O28" s="389"/>
      <c r="P28" s="389"/>
      <c r="Q28" s="389"/>
      <c r="R28" s="389"/>
      <c r="S28" s="389"/>
      <c r="T28" s="389"/>
    </row>
    <row r="29" spans="1:20" ht="14.25" x14ac:dyDescent="0.15">
      <c r="A29" s="31"/>
      <c r="B29" s="31" t="s">
        <v>20</v>
      </c>
      <c r="C29" s="32" t="s">
        <v>21</v>
      </c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100"/>
      <c r="O29" s="389"/>
      <c r="P29" s="389"/>
      <c r="Q29" s="389"/>
      <c r="R29" s="389"/>
      <c r="S29" s="389"/>
      <c r="T29" s="389"/>
    </row>
    <row r="30" spans="1:20" ht="12" customHeight="1" x14ac:dyDescent="0.15">
      <c r="A30" s="31"/>
      <c r="B30" s="34"/>
      <c r="C30" s="34"/>
      <c r="D30" s="34"/>
      <c r="E30" s="34"/>
      <c r="F30" s="34"/>
      <c r="G30" s="34"/>
      <c r="H30" s="34"/>
      <c r="I30" s="34"/>
      <c r="J30" s="34"/>
      <c r="K30" s="31"/>
      <c r="L30" s="31"/>
      <c r="M30" s="31"/>
      <c r="N30" s="98"/>
      <c r="O30" s="389"/>
      <c r="P30" s="389"/>
      <c r="Q30" s="389"/>
      <c r="R30" s="389"/>
      <c r="S30" s="389"/>
      <c r="T30" s="389"/>
    </row>
    <row r="31" spans="1:20" ht="28.5" customHeight="1" x14ac:dyDescent="0.15">
      <c r="A31" s="31"/>
      <c r="B31" s="35"/>
      <c r="C31" s="35"/>
      <c r="D31" s="35"/>
      <c r="E31" s="35"/>
      <c r="F31" s="35"/>
      <c r="G31" s="35"/>
      <c r="H31" s="35"/>
      <c r="I31" s="31"/>
      <c r="J31" s="36" t="s">
        <v>30</v>
      </c>
      <c r="K31" s="478">
        <f>K3</f>
        <v>0</v>
      </c>
      <c r="L31" s="478"/>
      <c r="M31" s="478"/>
      <c r="N31" s="378"/>
      <c r="O31" s="389"/>
      <c r="P31" s="389"/>
      <c r="Q31" s="389"/>
      <c r="R31" s="389"/>
      <c r="S31" s="389"/>
      <c r="T31" s="389"/>
    </row>
    <row r="32" spans="1:20" ht="8.25" customHeight="1" x14ac:dyDescent="0.15">
      <c r="A32" s="31"/>
      <c r="B32" s="35"/>
      <c r="C32" s="35"/>
      <c r="D32" s="35"/>
      <c r="E32" s="35"/>
      <c r="F32" s="35"/>
      <c r="G32" s="35"/>
      <c r="H32" s="35"/>
      <c r="I32" s="31"/>
      <c r="J32" s="31"/>
      <c r="K32" s="37"/>
      <c r="L32" s="38"/>
      <c r="M32" s="38"/>
      <c r="N32" s="105"/>
      <c r="O32" s="389"/>
      <c r="P32" s="389"/>
      <c r="Q32" s="389"/>
      <c r="R32" s="389"/>
      <c r="S32" s="389"/>
      <c r="T32" s="389"/>
    </row>
    <row r="33" spans="1:20" ht="12.75" thickBot="1" x14ac:dyDescent="0.2">
      <c r="A33" s="31"/>
      <c r="B33" s="39" t="s">
        <v>22</v>
      </c>
      <c r="C33" s="40"/>
      <c r="D33" s="40"/>
      <c r="E33" s="40"/>
      <c r="F33" s="40"/>
      <c r="G33" s="40"/>
      <c r="H33" s="40"/>
      <c r="I33" s="40"/>
      <c r="J33" s="31"/>
      <c r="K33" s="31"/>
      <c r="L33" s="31"/>
      <c r="M33" s="41" t="s">
        <v>4</v>
      </c>
      <c r="N33" s="108"/>
      <c r="O33" s="389"/>
      <c r="P33" s="389"/>
      <c r="Q33" s="389"/>
      <c r="R33" s="389"/>
      <c r="S33" s="389"/>
      <c r="T33" s="389"/>
    </row>
    <row r="34" spans="1:20" ht="15" customHeight="1" x14ac:dyDescent="0.15">
      <c r="A34" s="31"/>
      <c r="B34" s="475" t="s">
        <v>60</v>
      </c>
      <c r="C34" s="42" t="s">
        <v>9</v>
      </c>
      <c r="D34" s="42"/>
      <c r="E34" s="42"/>
      <c r="F34" s="42"/>
      <c r="G34" s="43"/>
      <c r="H34" s="43"/>
      <c r="I34" s="471" t="s">
        <v>10</v>
      </c>
      <c r="J34" s="472"/>
      <c r="K34" s="471" t="s">
        <v>134</v>
      </c>
      <c r="L34" s="472"/>
      <c r="M34" s="464" t="s">
        <v>11</v>
      </c>
      <c r="N34" s="381"/>
      <c r="O34" s="389"/>
      <c r="P34" s="389"/>
      <c r="Q34" s="389"/>
      <c r="R34" s="389"/>
      <c r="S34" s="389"/>
      <c r="T34" s="389"/>
    </row>
    <row r="35" spans="1:20" ht="24" x14ac:dyDescent="0.15">
      <c r="A35" s="31"/>
      <c r="B35" s="476"/>
      <c r="C35" s="42" t="s">
        <v>12</v>
      </c>
      <c r="D35" s="43"/>
      <c r="E35" s="43"/>
      <c r="F35" s="43" t="s">
        <v>13</v>
      </c>
      <c r="G35" s="43"/>
      <c r="H35" s="43" t="s">
        <v>14</v>
      </c>
      <c r="I35" s="473"/>
      <c r="J35" s="474"/>
      <c r="K35" s="473"/>
      <c r="L35" s="474"/>
      <c r="M35" s="465"/>
      <c r="N35" s="381"/>
      <c r="O35" s="389"/>
      <c r="P35" s="389"/>
      <c r="Q35" s="389"/>
      <c r="R35" s="389"/>
      <c r="S35" s="389"/>
      <c r="T35" s="389"/>
    </row>
    <row r="36" spans="1:20" x14ac:dyDescent="0.15">
      <c r="A36" s="31"/>
      <c r="B36" s="477"/>
      <c r="C36" s="45" t="s">
        <v>15</v>
      </c>
      <c r="D36" s="57"/>
      <c r="E36" s="57"/>
      <c r="F36" s="57" t="s">
        <v>16</v>
      </c>
      <c r="G36" s="57"/>
      <c r="H36" s="57" t="s">
        <v>17</v>
      </c>
      <c r="I36" s="469" t="s">
        <v>18</v>
      </c>
      <c r="J36" s="470"/>
      <c r="K36" s="467" t="s">
        <v>19</v>
      </c>
      <c r="L36" s="468"/>
      <c r="M36" s="466"/>
      <c r="N36" s="381"/>
      <c r="O36" s="389"/>
      <c r="P36" s="389"/>
      <c r="Q36" s="389"/>
      <c r="R36" s="389"/>
      <c r="S36" s="389"/>
      <c r="T36" s="389"/>
    </row>
    <row r="37" spans="1:20" s="96" customFormat="1" ht="30" customHeight="1" thickBot="1" x14ac:dyDescent="0.2">
      <c r="A37" s="48"/>
      <c r="B37" s="58"/>
      <c r="C37" s="496"/>
      <c r="D37" s="497"/>
      <c r="E37" s="480"/>
      <c r="F37" s="479"/>
      <c r="G37" s="480"/>
      <c r="H37" s="238"/>
      <c r="I37" s="481"/>
      <c r="J37" s="482"/>
      <c r="K37" s="479"/>
      <c r="L37" s="480"/>
      <c r="M37" s="49"/>
      <c r="N37" s="379"/>
      <c r="O37" s="390"/>
      <c r="P37" s="390"/>
      <c r="Q37" s="390"/>
      <c r="R37" s="390"/>
      <c r="S37" s="390"/>
      <c r="T37" s="390"/>
    </row>
    <row r="38" spans="1:20" x14ac:dyDescent="0.15">
      <c r="A38" s="31"/>
      <c r="B38" s="48" t="s">
        <v>23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115"/>
      <c r="O38" s="389"/>
      <c r="P38" s="389"/>
      <c r="Q38" s="389"/>
      <c r="R38" s="389"/>
      <c r="S38" s="389"/>
      <c r="T38" s="389"/>
    </row>
    <row r="39" spans="1:20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98"/>
      <c r="O39" s="389"/>
      <c r="P39" s="389"/>
      <c r="Q39" s="389"/>
      <c r="R39" s="389"/>
      <c r="S39" s="389"/>
      <c r="T39" s="389"/>
    </row>
    <row r="40" spans="1:20" x14ac:dyDescent="0.15">
      <c r="A40" s="31"/>
      <c r="B40" s="39" t="s">
        <v>3</v>
      </c>
      <c r="C40" s="39"/>
      <c r="D40" s="39"/>
      <c r="E40" s="39"/>
      <c r="F40" s="39"/>
      <c r="G40" s="39"/>
      <c r="H40" s="39"/>
      <c r="I40" s="31"/>
      <c r="J40" s="31"/>
      <c r="K40" s="31"/>
      <c r="L40" s="31"/>
      <c r="M40" s="41" t="s">
        <v>4</v>
      </c>
      <c r="N40" s="108"/>
      <c r="O40" s="389"/>
      <c r="P40" s="389"/>
      <c r="Q40" s="389"/>
      <c r="R40" s="389"/>
      <c r="S40" s="389"/>
      <c r="T40" s="389"/>
    </row>
    <row r="41" spans="1:20" ht="43.5" customHeight="1" thickBot="1" x14ac:dyDescent="0.2">
      <c r="A41" s="31"/>
      <c r="B41" s="267" t="s">
        <v>36</v>
      </c>
      <c r="C41" s="268"/>
      <c r="D41" s="269" t="s">
        <v>131</v>
      </c>
      <c r="E41" s="269" t="s">
        <v>128</v>
      </c>
      <c r="F41" s="269" t="s">
        <v>5</v>
      </c>
      <c r="G41" s="269" t="s">
        <v>132</v>
      </c>
      <c r="H41" s="270" t="s">
        <v>6</v>
      </c>
      <c r="I41" s="271" t="s">
        <v>54</v>
      </c>
      <c r="J41" s="89" t="s">
        <v>7</v>
      </c>
      <c r="K41" s="90" t="s">
        <v>8</v>
      </c>
      <c r="L41" s="272" t="s">
        <v>135</v>
      </c>
      <c r="M41" s="93" t="s">
        <v>136</v>
      </c>
      <c r="N41" s="382"/>
      <c r="O41" s="385" t="s">
        <v>209</v>
      </c>
      <c r="P41" s="385" t="s">
        <v>212</v>
      </c>
      <c r="Q41" s="385" t="s">
        <v>210</v>
      </c>
      <c r="R41" s="385" t="s">
        <v>211</v>
      </c>
      <c r="S41" s="385" t="s">
        <v>213</v>
      </c>
      <c r="T41" s="385" t="s">
        <v>214</v>
      </c>
    </row>
    <row r="42" spans="1:20" ht="27" customHeight="1" thickTop="1" x14ac:dyDescent="0.15">
      <c r="A42" s="50">
        <v>11</v>
      </c>
      <c r="B42" s="483"/>
      <c r="C42" s="484"/>
      <c r="D42" s="71"/>
      <c r="E42" s="71"/>
      <c r="F42" s="72"/>
      <c r="G42" s="227"/>
      <c r="H42" s="76"/>
      <c r="I42" s="77"/>
      <c r="J42" s="91" t="str">
        <f>IFERROR(VLOOKUP(T42,'区分 (2)'!A:F,6,0),"")</f>
        <v/>
      </c>
      <c r="K42" s="92" t="str">
        <f t="shared" ref="K42:K51" si="7">IFERROR(I42*J42,"")</f>
        <v/>
      </c>
      <c r="L42" s="81"/>
      <c r="M42" s="94" t="str">
        <f>IFERROR(IF(K42-L42&lt;0,0,K42-L42),"")</f>
        <v/>
      </c>
      <c r="N42" s="383"/>
      <c r="O42" s="386" t="e">
        <f>VLOOKUP(D42,'区分 (2)'!I:J,2,FALSE)</f>
        <v>#N/A</v>
      </c>
      <c r="P42" s="387" t="e">
        <f>VLOOKUP(E42,'区分 (2)'!K:L,2,FALSE)</f>
        <v>#N/A</v>
      </c>
      <c r="Q42" s="387" t="e">
        <f>VLOOKUP(F42,'区分 (2)'!M:N,2,FALSE)</f>
        <v>#N/A</v>
      </c>
      <c r="R42" s="387" t="e">
        <f>VLOOKUP(G42,'区分 (2)'!O:P,2,FALSE)</f>
        <v>#N/A</v>
      </c>
      <c r="S42" s="388" t="e">
        <f>O42&amp;P42&amp;Q42&amp;R42</f>
        <v>#N/A</v>
      </c>
      <c r="T42" s="388" t="e">
        <f>VALUE(S42)</f>
        <v>#N/A</v>
      </c>
    </row>
    <row r="43" spans="1:20" ht="25.5" customHeight="1" x14ac:dyDescent="0.15">
      <c r="A43" s="50">
        <v>12</v>
      </c>
      <c r="B43" s="485"/>
      <c r="C43" s="486"/>
      <c r="D43" s="71"/>
      <c r="E43" s="71"/>
      <c r="F43" s="72"/>
      <c r="G43" s="71"/>
      <c r="H43" s="73"/>
      <c r="I43" s="78"/>
      <c r="J43" s="91" t="str">
        <f>IFERROR(VLOOKUP(T43,'区分 (2)'!A:F,6,0),"")</f>
        <v/>
      </c>
      <c r="K43" s="92" t="str">
        <f t="shared" si="7"/>
        <v/>
      </c>
      <c r="L43" s="82"/>
      <c r="M43" s="94" t="str">
        <f t="shared" ref="M43:M51" si="8">IFERROR(IF(K43-L43&lt;0,0,K43-L43),"")</f>
        <v/>
      </c>
      <c r="N43" s="383"/>
      <c r="O43" s="386" t="e">
        <f>VLOOKUP(D43,'区分 (2)'!I:J,2,FALSE)</f>
        <v>#N/A</v>
      </c>
      <c r="P43" s="387" t="e">
        <f>VLOOKUP(E43,'区分 (2)'!K:L,2,FALSE)</f>
        <v>#N/A</v>
      </c>
      <c r="Q43" s="387" t="e">
        <f>VLOOKUP(F43,'区分 (2)'!M:N,2,FALSE)</f>
        <v>#N/A</v>
      </c>
      <c r="R43" s="387" t="e">
        <f>VLOOKUP(G43,'区分 (2)'!O:P,2,FALSE)</f>
        <v>#N/A</v>
      </c>
      <c r="S43" s="388" t="e">
        <f t="shared" ref="S43:S51" si="9">O43&amp;P43&amp;Q43&amp;R43</f>
        <v>#N/A</v>
      </c>
      <c r="T43" s="388" t="e">
        <f t="shared" ref="T43:T51" si="10">VALUE(S43)</f>
        <v>#N/A</v>
      </c>
    </row>
    <row r="44" spans="1:20" ht="25.5" customHeight="1" x14ac:dyDescent="0.15">
      <c r="A44" s="50">
        <v>13</v>
      </c>
      <c r="B44" s="485"/>
      <c r="C44" s="486"/>
      <c r="D44" s="71"/>
      <c r="E44" s="71"/>
      <c r="F44" s="72"/>
      <c r="G44" s="71"/>
      <c r="H44" s="73"/>
      <c r="I44" s="78"/>
      <c r="J44" s="91" t="str">
        <f>IFERROR(VLOOKUP(T44,'区分 (2)'!A:F,6,0),"")</f>
        <v/>
      </c>
      <c r="K44" s="92" t="str">
        <f t="shared" si="7"/>
        <v/>
      </c>
      <c r="L44" s="82"/>
      <c r="M44" s="94" t="str">
        <f t="shared" si="8"/>
        <v/>
      </c>
      <c r="N44" s="383"/>
      <c r="O44" s="386" t="e">
        <f>VLOOKUP(D44,'区分 (2)'!I:J,2,FALSE)</f>
        <v>#N/A</v>
      </c>
      <c r="P44" s="387" t="e">
        <f>VLOOKUP(E44,'区分 (2)'!K:L,2,FALSE)</f>
        <v>#N/A</v>
      </c>
      <c r="Q44" s="387" t="e">
        <f>VLOOKUP(F44,'区分 (2)'!M:N,2,FALSE)</f>
        <v>#N/A</v>
      </c>
      <c r="R44" s="387" t="e">
        <f>VLOOKUP(G44,'区分 (2)'!O:P,2,FALSE)</f>
        <v>#N/A</v>
      </c>
      <c r="S44" s="388" t="e">
        <f t="shared" si="9"/>
        <v>#N/A</v>
      </c>
      <c r="T44" s="388" t="e">
        <f t="shared" si="10"/>
        <v>#N/A</v>
      </c>
    </row>
    <row r="45" spans="1:20" ht="25.5" customHeight="1" x14ac:dyDescent="0.15">
      <c r="A45" s="50">
        <v>14</v>
      </c>
      <c r="B45" s="485"/>
      <c r="C45" s="486"/>
      <c r="D45" s="71"/>
      <c r="E45" s="71"/>
      <c r="F45" s="72"/>
      <c r="G45" s="71"/>
      <c r="H45" s="73"/>
      <c r="I45" s="78"/>
      <c r="J45" s="91" t="str">
        <f>IFERROR(VLOOKUP(T45,'区分 (2)'!A:F,6,0),"")</f>
        <v/>
      </c>
      <c r="K45" s="92" t="str">
        <f t="shared" si="7"/>
        <v/>
      </c>
      <c r="L45" s="82"/>
      <c r="M45" s="94" t="str">
        <f t="shared" si="8"/>
        <v/>
      </c>
      <c r="N45" s="383"/>
      <c r="O45" s="386" t="e">
        <f>VLOOKUP(D45,'区分 (2)'!I:J,2,FALSE)</f>
        <v>#N/A</v>
      </c>
      <c r="P45" s="387" t="e">
        <f>VLOOKUP(E45,'区分 (2)'!K:L,2,FALSE)</f>
        <v>#N/A</v>
      </c>
      <c r="Q45" s="387" t="e">
        <f>VLOOKUP(F45,'区分 (2)'!M:N,2,FALSE)</f>
        <v>#N/A</v>
      </c>
      <c r="R45" s="387" t="e">
        <f>VLOOKUP(G45,'区分 (2)'!O:P,2,FALSE)</f>
        <v>#N/A</v>
      </c>
      <c r="S45" s="388" t="e">
        <f t="shared" si="9"/>
        <v>#N/A</v>
      </c>
      <c r="T45" s="388" t="e">
        <f t="shared" si="10"/>
        <v>#N/A</v>
      </c>
    </row>
    <row r="46" spans="1:20" ht="25.5" customHeight="1" x14ac:dyDescent="0.15">
      <c r="A46" s="50">
        <v>15</v>
      </c>
      <c r="B46" s="485"/>
      <c r="C46" s="486"/>
      <c r="D46" s="71"/>
      <c r="E46" s="71"/>
      <c r="F46" s="72"/>
      <c r="G46" s="71"/>
      <c r="H46" s="73"/>
      <c r="I46" s="78"/>
      <c r="J46" s="91" t="str">
        <f>IFERROR(VLOOKUP(T46,'区分 (2)'!A:F,6,0),"")</f>
        <v/>
      </c>
      <c r="K46" s="92" t="str">
        <f t="shared" si="7"/>
        <v/>
      </c>
      <c r="L46" s="82"/>
      <c r="M46" s="94" t="str">
        <f t="shared" si="8"/>
        <v/>
      </c>
      <c r="N46" s="383"/>
      <c r="O46" s="386" t="e">
        <f>VLOOKUP(D46,'区分 (2)'!I:J,2,FALSE)</f>
        <v>#N/A</v>
      </c>
      <c r="P46" s="387" t="e">
        <f>VLOOKUP(E46,'区分 (2)'!K:L,2,FALSE)</f>
        <v>#N/A</v>
      </c>
      <c r="Q46" s="387" t="e">
        <f>VLOOKUP(F46,'区分 (2)'!M:N,2,FALSE)</f>
        <v>#N/A</v>
      </c>
      <c r="R46" s="387" t="e">
        <f>VLOOKUP(G46,'区分 (2)'!O:P,2,FALSE)</f>
        <v>#N/A</v>
      </c>
      <c r="S46" s="388" t="e">
        <f t="shared" si="9"/>
        <v>#N/A</v>
      </c>
      <c r="T46" s="388" t="e">
        <f t="shared" si="10"/>
        <v>#N/A</v>
      </c>
    </row>
    <row r="47" spans="1:20" ht="25.5" customHeight="1" x14ac:dyDescent="0.15">
      <c r="A47" s="50">
        <v>16</v>
      </c>
      <c r="B47" s="485"/>
      <c r="C47" s="486"/>
      <c r="D47" s="71"/>
      <c r="E47" s="71"/>
      <c r="F47" s="72"/>
      <c r="G47" s="71"/>
      <c r="H47" s="73"/>
      <c r="I47" s="78"/>
      <c r="J47" s="91" t="str">
        <f>IFERROR(VLOOKUP(T47,'区分 (2)'!A:F,6,0),"")</f>
        <v/>
      </c>
      <c r="K47" s="92" t="str">
        <f t="shared" si="7"/>
        <v/>
      </c>
      <c r="L47" s="82"/>
      <c r="M47" s="94" t="str">
        <f t="shared" si="8"/>
        <v/>
      </c>
      <c r="N47" s="383"/>
      <c r="O47" s="386" t="e">
        <f>VLOOKUP(D47,'区分 (2)'!I:J,2,FALSE)</f>
        <v>#N/A</v>
      </c>
      <c r="P47" s="387" t="e">
        <f>VLOOKUP(E47,'区分 (2)'!K:L,2,FALSE)</f>
        <v>#N/A</v>
      </c>
      <c r="Q47" s="387" t="e">
        <f>VLOOKUP(F47,'区分 (2)'!M:N,2,FALSE)</f>
        <v>#N/A</v>
      </c>
      <c r="R47" s="387" t="e">
        <f>VLOOKUP(G47,'区分 (2)'!O:P,2,FALSE)</f>
        <v>#N/A</v>
      </c>
      <c r="S47" s="388" t="e">
        <f t="shared" si="9"/>
        <v>#N/A</v>
      </c>
      <c r="T47" s="388" t="e">
        <f t="shared" si="10"/>
        <v>#N/A</v>
      </c>
    </row>
    <row r="48" spans="1:20" ht="25.5" customHeight="1" x14ac:dyDescent="0.15">
      <c r="A48" s="50">
        <v>17</v>
      </c>
      <c r="B48" s="485"/>
      <c r="C48" s="486"/>
      <c r="D48" s="71"/>
      <c r="E48" s="71"/>
      <c r="F48" s="72"/>
      <c r="G48" s="71"/>
      <c r="H48" s="73"/>
      <c r="I48" s="78"/>
      <c r="J48" s="91" t="str">
        <f>IFERROR(VLOOKUP(T48,'区分 (2)'!A:F,6,0),"")</f>
        <v/>
      </c>
      <c r="K48" s="92" t="str">
        <f t="shared" si="7"/>
        <v/>
      </c>
      <c r="L48" s="82"/>
      <c r="M48" s="94" t="str">
        <f t="shared" si="8"/>
        <v/>
      </c>
      <c r="N48" s="383"/>
      <c r="O48" s="386" t="e">
        <f>VLOOKUP(D48,'区分 (2)'!I:J,2,FALSE)</f>
        <v>#N/A</v>
      </c>
      <c r="P48" s="387" t="e">
        <f>VLOOKUP(E48,'区分 (2)'!K:L,2,FALSE)</f>
        <v>#N/A</v>
      </c>
      <c r="Q48" s="387" t="e">
        <f>VLOOKUP(F48,'区分 (2)'!M:N,2,FALSE)</f>
        <v>#N/A</v>
      </c>
      <c r="R48" s="387" t="e">
        <f>VLOOKUP(G48,'区分 (2)'!O:P,2,FALSE)</f>
        <v>#N/A</v>
      </c>
      <c r="S48" s="388" t="e">
        <f t="shared" si="9"/>
        <v>#N/A</v>
      </c>
      <c r="T48" s="388" t="e">
        <f t="shared" si="10"/>
        <v>#N/A</v>
      </c>
    </row>
    <row r="49" spans="1:20" ht="25.5" customHeight="1" x14ac:dyDescent="0.15">
      <c r="A49" s="50">
        <v>18</v>
      </c>
      <c r="B49" s="485"/>
      <c r="C49" s="486"/>
      <c r="D49" s="71"/>
      <c r="E49" s="71"/>
      <c r="F49" s="72"/>
      <c r="G49" s="71"/>
      <c r="H49" s="74"/>
      <c r="I49" s="78"/>
      <c r="J49" s="91" t="str">
        <f>IFERROR(VLOOKUP(T49,'区分 (2)'!A:F,6,0),"")</f>
        <v/>
      </c>
      <c r="K49" s="92" t="str">
        <f t="shared" si="7"/>
        <v/>
      </c>
      <c r="L49" s="83"/>
      <c r="M49" s="94" t="str">
        <f t="shared" si="8"/>
        <v/>
      </c>
      <c r="N49" s="383"/>
      <c r="O49" s="386" t="e">
        <f>VLOOKUP(D49,'区分 (2)'!I:J,2,FALSE)</f>
        <v>#N/A</v>
      </c>
      <c r="P49" s="387" t="e">
        <f>VLOOKUP(E49,'区分 (2)'!K:L,2,FALSE)</f>
        <v>#N/A</v>
      </c>
      <c r="Q49" s="387" t="e">
        <f>VLOOKUP(F49,'区分 (2)'!M:N,2,FALSE)</f>
        <v>#N/A</v>
      </c>
      <c r="R49" s="387" t="e">
        <f>VLOOKUP(G49,'区分 (2)'!O:P,2,FALSE)</f>
        <v>#N/A</v>
      </c>
      <c r="S49" s="388" t="e">
        <f t="shared" si="9"/>
        <v>#N/A</v>
      </c>
      <c r="T49" s="388" t="e">
        <f t="shared" si="10"/>
        <v>#N/A</v>
      </c>
    </row>
    <row r="50" spans="1:20" ht="25.5" customHeight="1" x14ac:dyDescent="0.15">
      <c r="A50" s="50">
        <v>19</v>
      </c>
      <c r="B50" s="485"/>
      <c r="C50" s="486"/>
      <c r="D50" s="71"/>
      <c r="E50" s="71"/>
      <c r="F50" s="72"/>
      <c r="G50" s="71"/>
      <c r="H50" s="74"/>
      <c r="I50" s="78"/>
      <c r="J50" s="91" t="str">
        <f>IFERROR(VLOOKUP(T50,'区分 (2)'!A:F,6,0),"")</f>
        <v/>
      </c>
      <c r="K50" s="92" t="str">
        <f t="shared" si="7"/>
        <v/>
      </c>
      <c r="L50" s="83"/>
      <c r="M50" s="94" t="str">
        <f t="shared" si="8"/>
        <v/>
      </c>
      <c r="N50" s="383"/>
      <c r="O50" s="386" t="e">
        <f>VLOOKUP(D50,'区分 (2)'!I:J,2,FALSE)</f>
        <v>#N/A</v>
      </c>
      <c r="P50" s="387" t="e">
        <f>VLOOKUP(E50,'区分 (2)'!K:L,2,FALSE)</f>
        <v>#N/A</v>
      </c>
      <c r="Q50" s="387" t="e">
        <f>VLOOKUP(F50,'区分 (2)'!M:N,2,FALSE)</f>
        <v>#N/A</v>
      </c>
      <c r="R50" s="387" t="e">
        <f>VLOOKUP(G50,'区分 (2)'!O:P,2,FALSE)</f>
        <v>#N/A</v>
      </c>
      <c r="S50" s="388" t="e">
        <f t="shared" si="9"/>
        <v>#N/A</v>
      </c>
      <c r="T50" s="388" t="e">
        <f t="shared" si="10"/>
        <v>#N/A</v>
      </c>
    </row>
    <row r="51" spans="1:20" ht="25.5" customHeight="1" thickBot="1" x14ac:dyDescent="0.2">
      <c r="A51" s="50">
        <v>20</v>
      </c>
      <c r="B51" s="494"/>
      <c r="C51" s="495"/>
      <c r="D51" s="232"/>
      <c r="E51" s="232"/>
      <c r="F51" s="233"/>
      <c r="G51" s="232"/>
      <c r="H51" s="79"/>
      <c r="I51" s="80"/>
      <c r="J51" s="91" t="str">
        <f>IFERROR(VLOOKUP(T51,'区分 (2)'!A:F,6,0),"")</f>
        <v/>
      </c>
      <c r="K51" s="92" t="str">
        <f t="shared" si="7"/>
        <v/>
      </c>
      <c r="L51" s="84"/>
      <c r="M51" s="94" t="str">
        <f t="shared" si="8"/>
        <v/>
      </c>
      <c r="N51" s="383"/>
      <c r="O51" s="386" t="e">
        <f>VLOOKUP(D51,'区分 (2)'!I:J,2,FALSE)</f>
        <v>#N/A</v>
      </c>
      <c r="P51" s="387" t="e">
        <f>VLOOKUP(E51,'区分 (2)'!K:L,2,FALSE)</f>
        <v>#N/A</v>
      </c>
      <c r="Q51" s="387" t="e">
        <f>VLOOKUP(F51,'区分 (2)'!M:N,2,FALSE)</f>
        <v>#N/A</v>
      </c>
      <c r="R51" s="387" t="e">
        <f>VLOOKUP(G51,'区分 (2)'!O:P,2,FALSE)</f>
        <v>#N/A</v>
      </c>
      <c r="S51" s="388" t="e">
        <f t="shared" si="9"/>
        <v>#N/A</v>
      </c>
      <c r="T51" s="388" t="e">
        <f t="shared" si="10"/>
        <v>#N/A</v>
      </c>
    </row>
    <row r="52" spans="1:20" ht="21.75" customHeight="1" thickTop="1" thickBot="1" x14ac:dyDescent="0.2">
      <c r="A52" s="31"/>
      <c r="B52" s="274" t="s">
        <v>31</v>
      </c>
      <c r="C52" s="274"/>
      <c r="D52" s="274"/>
      <c r="E52" s="274"/>
      <c r="F52" s="274"/>
      <c r="G52" s="274"/>
      <c r="H52" s="274"/>
      <c r="I52" s="59"/>
      <c r="J52" s="60"/>
      <c r="K52" s="61">
        <f>SUM(K42:K51)</f>
        <v>0</v>
      </c>
      <c r="L52" s="62">
        <f>SUM(L42:L51)</f>
        <v>0</v>
      </c>
      <c r="M52" s="61">
        <f>SUM(M42:M51)</f>
        <v>0</v>
      </c>
      <c r="N52" s="380"/>
      <c r="O52" s="389"/>
      <c r="P52" s="389"/>
      <c r="Q52" s="389"/>
      <c r="R52" s="389"/>
      <c r="S52" s="389"/>
      <c r="T52" s="389"/>
    </row>
    <row r="53" spans="1:20" ht="21.75" customHeight="1" thickTop="1" x14ac:dyDescent="0.15">
      <c r="A53" s="31"/>
      <c r="B53" s="275" t="s">
        <v>112</v>
      </c>
      <c r="C53" s="276"/>
      <c r="D53" s="276"/>
      <c r="E53" s="276"/>
      <c r="F53" s="276"/>
      <c r="G53" s="276"/>
      <c r="H53" s="276"/>
      <c r="I53" s="276"/>
      <c r="J53" s="277"/>
      <c r="K53" s="54">
        <f>K24+K52</f>
        <v>0</v>
      </c>
      <c r="L53" s="54">
        <f>L24+L52</f>
        <v>0</v>
      </c>
      <c r="M53" s="54">
        <f>M24+M52</f>
        <v>0</v>
      </c>
      <c r="N53" s="380"/>
      <c r="O53" s="389"/>
      <c r="P53" s="389"/>
      <c r="Q53" s="389"/>
      <c r="R53" s="389"/>
      <c r="S53" s="389"/>
      <c r="T53" s="389"/>
    </row>
    <row r="54" spans="1:20" x14ac:dyDescent="0.15">
      <c r="A54" s="31"/>
      <c r="B54" s="55" t="s">
        <v>32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98"/>
      <c r="O54" s="389"/>
      <c r="P54" s="389"/>
      <c r="Q54" s="389"/>
      <c r="R54" s="389"/>
      <c r="S54" s="389"/>
      <c r="T54" s="389"/>
    </row>
    <row r="55" spans="1:20" x14ac:dyDescent="0.15">
      <c r="A55" s="31"/>
      <c r="B55" s="55" t="s">
        <v>33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98"/>
      <c r="O55" s="389"/>
      <c r="P55" s="389"/>
      <c r="Q55" s="389"/>
      <c r="R55" s="389"/>
      <c r="S55" s="389"/>
      <c r="T55" s="389"/>
    </row>
    <row r="56" spans="1:20" x14ac:dyDescent="0.15">
      <c r="A56" s="31"/>
      <c r="B56" s="56" t="s">
        <v>34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98"/>
      <c r="O56" s="389"/>
      <c r="P56" s="389"/>
      <c r="Q56" s="389"/>
      <c r="R56" s="389"/>
      <c r="S56" s="389"/>
      <c r="T56" s="389"/>
    </row>
    <row r="57" spans="1:20" x14ac:dyDescent="0.15">
      <c r="A57" s="31"/>
      <c r="B57" s="463" t="s">
        <v>114</v>
      </c>
      <c r="C57" s="463"/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365"/>
      <c r="O57" s="389"/>
      <c r="P57" s="389"/>
      <c r="Q57" s="389"/>
      <c r="R57" s="389"/>
      <c r="S57" s="389"/>
      <c r="T57" s="389"/>
    </row>
    <row r="58" spans="1:20" x14ac:dyDescent="0.15">
      <c r="B58" s="97" t="s">
        <v>113</v>
      </c>
    </row>
  </sheetData>
  <sheetProtection sheet="1" objects="1" scenarios="1"/>
  <mergeCells count="44">
    <mergeCell ref="B49:C49"/>
    <mergeCell ref="B51:C51"/>
    <mergeCell ref="B23:C23"/>
    <mergeCell ref="B14:C14"/>
    <mergeCell ref="B15:C15"/>
    <mergeCell ref="B16:C16"/>
    <mergeCell ref="B19:C19"/>
    <mergeCell ref="B20:C20"/>
    <mergeCell ref="B17:C17"/>
    <mergeCell ref="B18:C18"/>
    <mergeCell ref="B21:C21"/>
    <mergeCell ref="B22:C22"/>
    <mergeCell ref="C37:E37"/>
    <mergeCell ref="B45:C45"/>
    <mergeCell ref="B46:C46"/>
    <mergeCell ref="B47:C47"/>
    <mergeCell ref="B48:C48"/>
    <mergeCell ref="B6:B8"/>
    <mergeCell ref="F9:G9"/>
    <mergeCell ref="I9:J9"/>
    <mergeCell ref="K9:L9"/>
    <mergeCell ref="C9:E9"/>
    <mergeCell ref="K3:M3"/>
    <mergeCell ref="M6:M8"/>
    <mergeCell ref="K6:L7"/>
    <mergeCell ref="I6:J7"/>
    <mergeCell ref="I8:J8"/>
    <mergeCell ref="K8:L8"/>
    <mergeCell ref="B57:M57"/>
    <mergeCell ref="B28:M28"/>
    <mergeCell ref="M34:M36"/>
    <mergeCell ref="K36:L36"/>
    <mergeCell ref="I36:J36"/>
    <mergeCell ref="K34:L35"/>
    <mergeCell ref="I34:J35"/>
    <mergeCell ref="B34:B36"/>
    <mergeCell ref="K31:M31"/>
    <mergeCell ref="F37:G37"/>
    <mergeCell ref="I37:J37"/>
    <mergeCell ref="K37:L37"/>
    <mergeCell ref="B42:C42"/>
    <mergeCell ref="B43:C43"/>
    <mergeCell ref="B44:C44"/>
    <mergeCell ref="B50:C50"/>
  </mergeCells>
  <phoneticPr fontId="3"/>
  <conditionalFormatting sqref="K3:M3">
    <cfRule type="expression" dxfId="154" priority="16">
      <formula>$K$3=0</formula>
    </cfRule>
  </conditionalFormatting>
  <conditionalFormatting sqref="K31:N31">
    <cfRule type="expression" dxfId="153" priority="13">
      <formula>$K$3=0</formula>
    </cfRule>
  </conditionalFormatting>
  <conditionalFormatting sqref="B9">
    <cfRule type="cellIs" dxfId="152" priority="11" operator="greaterThan">
      <formula>0</formula>
    </cfRule>
  </conditionalFormatting>
  <conditionalFormatting sqref="F9:G9">
    <cfRule type="cellIs" dxfId="151" priority="10" operator="greaterThan">
      <formula>0</formula>
    </cfRule>
  </conditionalFormatting>
  <conditionalFormatting sqref="B14:I23">
    <cfRule type="expression" dxfId="150" priority="9">
      <formula>OR($B$14:$I$23&lt;&gt;"")</formula>
    </cfRule>
  </conditionalFormatting>
  <conditionalFormatting sqref="L14:L23">
    <cfRule type="expression" dxfId="149" priority="7">
      <formula>OR($L$14:$L$23&lt;&gt;"")</formula>
    </cfRule>
  </conditionalFormatting>
  <conditionalFormatting sqref="B46:I51 B42:C45 G42:I45">
    <cfRule type="expression" dxfId="148" priority="6">
      <formula>OR($B$42:$I$51&lt;&gt;"")</formula>
    </cfRule>
  </conditionalFormatting>
  <conditionalFormatting sqref="L42:L51">
    <cfRule type="expression" dxfId="147" priority="4">
      <formula>OR($L$42:$L$51&lt;&gt;"")</formula>
    </cfRule>
  </conditionalFormatting>
  <conditionalFormatting sqref="D42:F44">
    <cfRule type="expression" dxfId="146" priority="2">
      <formula>OR($B$42:$I$51&lt;&gt;"")</formula>
    </cfRule>
  </conditionalFormatting>
  <conditionalFormatting sqref="D45:F45">
    <cfRule type="expression" dxfId="145" priority="1">
      <formula>OR($B$42:$I$51&lt;&gt;"")</formula>
    </cfRule>
  </conditionalFormatting>
  <pageMargins left="0.43307086614173229" right="0.43307086614173229" top="0.35433070866141736" bottom="0.15748031496062992" header="0.31496062992125984" footer="0.31496062992125984"/>
  <pageSetup paperSize="9" scale="99" fitToHeight="0" orientation="landscape" r:id="rId1"/>
  <headerFooter>
    <oddHeader>&amp;R&amp;P/&amp;N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CFDA3C-7089-4775-B502-5B81BB5C74A0}">
          <x14:formula1>
            <xm:f>区分!$K$3:$K$5</xm:f>
          </x14:formula1>
          <xm:sqref>F14:F23 F42:F51</xm:sqref>
        </x14:dataValidation>
        <x14:dataValidation type="list" allowBlank="1" showInputMessage="1" showErrorMessage="1" xr:uid="{95F664D0-D31A-4E05-A939-FCD8DD270A75}">
          <x14:formula1>
            <xm:f>区分!$L$3:$L$9</xm:f>
          </x14:formula1>
          <xm:sqref>G14:G23 G42:G51</xm:sqref>
        </x14:dataValidation>
        <x14:dataValidation type="list" allowBlank="1" showInputMessage="1" showErrorMessage="1" xr:uid="{2875DBA8-9CEC-4B3A-8430-6288A2814C8D}">
          <x14:formula1>
            <xm:f>区分!$I$3</xm:f>
          </x14:formula1>
          <xm:sqref>D14:D23 D42:D51</xm:sqref>
        </x14:dataValidation>
        <x14:dataValidation type="list" allowBlank="1" showInputMessage="1" showErrorMessage="1" xr:uid="{C3111971-8033-4535-8BAF-10C028D988BF}">
          <x14:formula1>
            <xm:f>区分!$J$3:$J$5</xm:f>
          </x14:formula1>
          <xm:sqref>E14:E23 E42:E51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E3A2-E7D6-49F0-873B-A4A7885DAA74}">
  <sheetPr>
    <tabColor rgb="FFFF99CC"/>
    <pageSetUpPr fitToPage="1"/>
  </sheetPr>
  <dimension ref="A1:T58"/>
  <sheetViews>
    <sheetView view="pageBreakPreview" zoomScaleNormal="100" zoomScaleSheetLayoutView="100" workbookViewId="0">
      <selection activeCell="E13" sqref="E13"/>
    </sheetView>
  </sheetViews>
  <sheetFormatPr defaultRowHeight="12" x14ac:dyDescent="0.15"/>
  <cols>
    <col min="1" max="1" width="2.42578125" style="95" customWidth="1"/>
    <col min="2" max="2" width="12.28515625" style="95" customWidth="1"/>
    <col min="3" max="3" width="8.7109375" style="95" customWidth="1"/>
    <col min="4" max="4" width="9.5703125" style="95" customWidth="1"/>
    <col min="5" max="5" width="10" style="95" customWidth="1"/>
    <col min="6" max="6" width="11" style="95" customWidth="1"/>
    <col min="7" max="7" width="11.5703125" style="95" customWidth="1"/>
    <col min="8" max="8" width="21.28515625" style="95" customWidth="1"/>
    <col min="9" max="9" width="11" style="95" customWidth="1"/>
    <col min="10" max="10" width="12.28515625" style="95" bestFit="1" customWidth="1"/>
    <col min="11" max="11" width="14.85546875" style="95" bestFit="1" customWidth="1"/>
    <col min="12" max="13" width="15.28515625" style="95" customWidth="1"/>
    <col min="14" max="14" width="6.28515625" style="384" customWidth="1"/>
    <col min="15" max="18" width="5.28515625" style="376" hidden="1" customWidth="1"/>
    <col min="19" max="19" width="7.140625" style="376" hidden="1" customWidth="1"/>
    <col min="20" max="20" width="7.28515625" style="376" hidden="1" customWidth="1"/>
    <col min="21" max="16384" width="9.140625" style="95"/>
  </cols>
  <sheetData>
    <row r="1" spans="1:20" ht="14.25" x14ac:dyDescent="0.15">
      <c r="A1" s="31"/>
      <c r="B1" s="31" t="s">
        <v>20</v>
      </c>
      <c r="C1" s="32" t="s">
        <v>202</v>
      </c>
      <c r="D1" s="32"/>
      <c r="E1" s="32"/>
      <c r="F1" s="32"/>
      <c r="G1" s="32"/>
      <c r="H1" s="32"/>
      <c r="I1" s="32"/>
      <c r="J1" s="32"/>
      <c r="K1" s="33"/>
      <c r="L1" s="33"/>
      <c r="M1" s="33"/>
      <c r="N1" s="100"/>
    </row>
    <row r="2" spans="1:20" ht="14.25" x14ac:dyDescent="0.15">
      <c r="A2" s="31"/>
      <c r="B2" s="34"/>
      <c r="C2" s="34"/>
      <c r="D2" s="34"/>
      <c r="E2" s="34"/>
      <c r="F2" s="34"/>
      <c r="G2" s="34"/>
      <c r="H2" s="34"/>
      <c r="I2" s="34"/>
      <c r="J2" s="34"/>
      <c r="K2" s="31"/>
      <c r="L2" s="31"/>
      <c r="M2" s="31"/>
      <c r="N2" s="98"/>
    </row>
    <row r="3" spans="1:20" ht="28.5" customHeight="1" x14ac:dyDescent="0.15">
      <c r="A3" s="31"/>
      <c r="B3" s="35"/>
      <c r="C3" s="35"/>
      <c r="D3" s="35"/>
      <c r="E3" s="35"/>
      <c r="F3" s="35"/>
      <c r="G3" s="35"/>
      <c r="H3" s="35"/>
      <c r="I3" s="31"/>
      <c r="J3" s="36" t="s">
        <v>30</v>
      </c>
      <c r="K3" s="498" t="str">
        <f>'実績報告書 (記載例)'!H13</f>
        <v>グループホームとうがね</v>
      </c>
      <c r="L3" s="499"/>
      <c r="M3" s="499"/>
      <c r="N3" s="378"/>
    </row>
    <row r="4" spans="1:20" ht="8.25" customHeight="1" x14ac:dyDescent="0.15">
      <c r="A4" s="31"/>
      <c r="B4" s="35"/>
      <c r="C4" s="35"/>
      <c r="D4" s="35"/>
      <c r="E4" s="35"/>
      <c r="F4" s="35"/>
      <c r="G4" s="35"/>
      <c r="H4" s="35"/>
      <c r="I4" s="31"/>
      <c r="J4" s="31"/>
      <c r="K4" s="37"/>
      <c r="L4" s="38"/>
      <c r="M4" s="38"/>
      <c r="N4" s="105"/>
    </row>
    <row r="5" spans="1:20" x14ac:dyDescent="0.15">
      <c r="A5" s="31"/>
      <c r="B5" s="39" t="s">
        <v>225</v>
      </c>
      <c r="C5" s="40"/>
      <c r="D5" s="40"/>
      <c r="E5" s="40"/>
      <c r="F5" s="40"/>
      <c r="G5" s="40"/>
      <c r="H5" s="40"/>
      <c r="I5" s="40"/>
      <c r="J5" s="31"/>
      <c r="K5" s="31"/>
      <c r="L5" s="31"/>
      <c r="M5" s="41" t="s">
        <v>4</v>
      </c>
      <c r="N5" s="108"/>
    </row>
    <row r="6" spans="1:20" ht="15" customHeight="1" x14ac:dyDescent="0.15">
      <c r="A6" s="31"/>
      <c r="B6" s="488" t="s">
        <v>60</v>
      </c>
      <c r="C6" s="42" t="s">
        <v>9</v>
      </c>
      <c r="D6" s="42"/>
      <c r="E6" s="42"/>
      <c r="F6" s="42"/>
      <c r="G6" s="43"/>
      <c r="H6" s="43"/>
      <c r="I6" s="471" t="s">
        <v>10</v>
      </c>
      <c r="J6" s="472"/>
      <c r="K6" s="471" t="s">
        <v>134</v>
      </c>
      <c r="L6" s="472"/>
      <c r="M6" s="488" t="s">
        <v>11</v>
      </c>
      <c r="N6" s="381"/>
    </row>
    <row r="7" spans="1:20" ht="24" x14ac:dyDescent="0.15">
      <c r="A7" s="31"/>
      <c r="B7" s="488"/>
      <c r="C7" s="42" t="s">
        <v>12</v>
      </c>
      <c r="D7" s="44"/>
      <c r="E7" s="264"/>
      <c r="F7" s="43" t="s">
        <v>13</v>
      </c>
      <c r="G7" s="43"/>
      <c r="H7" s="42" t="s">
        <v>14</v>
      </c>
      <c r="I7" s="473"/>
      <c r="J7" s="474"/>
      <c r="K7" s="473"/>
      <c r="L7" s="474"/>
      <c r="M7" s="488"/>
      <c r="N7" s="381"/>
    </row>
    <row r="8" spans="1:20" ht="12.75" thickBot="1" x14ac:dyDescent="0.2">
      <c r="A8" s="31"/>
      <c r="B8" s="464"/>
      <c r="C8" s="45" t="s">
        <v>15</v>
      </c>
      <c r="D8" s="46"/>
      <c r="E8" s="47"/>
      <c r="F8" s="265" t="s">
        <v>16</v>
      </c>
      <c r="G8" s="265"/>
      <c r="H8" s="45" t="s">
        <v>17</v>
      </c>
      <c r="I8" s="469" t="s">
        <v>18</v>
      </c>
      <c r="J8" s="470"/>
      <c r="K8" s="467" t="s">
        <v>19</v>
      </c>
      <c r="L8" s="468"/>
      <c r="M8" s="488"/>
      <c r="N8" s="381"/>
    </row>
    <row r="9" spans="1:20" s="96" customFormat="1" ht="30" customHeight="1" thickTop="1" thickBot="1" x14ac:dyDescent="0.2">
      <c r="A9" s="48"/>
      <c r="B9" s="75">
        <v>5</v>
      </c>
      <c r="C9" s="493">
        <f>'決算書(記載例)'!D35</f>
        <v>5580555</v>
      </c>
      <c r="D9" s="493"/>
      <c r="E9" s="493"/>
      <c r="F9" s="489">
        <v>5310000</v>
      </c>
      <c r="G9" s="490"/>
      <c r="H9" s="357">
        <f>C9-F9</f>
        <v>270555</v>
      </c>
      <c r="I9" s="491">
        <f>M53</f>
        <v>25509</v>
      </c>
      <c r="J9" s="492"/>
      <c r="K9" s="491">
        <f>MIN(H9,I9)</f>
        <v>25509</v>
      </c>
      <c r="L9" s="492"/>
      <c r="M9" s="49"/>
      <c r="N9" s="379"/>
      <c r="O9" s="377"/>
      <c r="P9" s="377"/>
      <c r="Q9" s="377"/>
      <c r="R9" s="377"/>
      <c r="S9" s="377"/>
      <c r="T9" s="377"/>
    </row>
    <row r="10" spans="1:20" ht="12.75" thickTop="1" x14ac:dyDescent="0.15">
      <c r="A10" s="31"/>
      <c r="B10" s="48" t="s">
        <v>23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115"/>
    </row>
    <row r="11" spans="1:20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98"/>
    </row>
    <row r="12" spans="1:20" x14ac:dyDescent="0.15">
      <c r="A12" s="31"/>
      <c r="B12" s="39" t="s">
        <v>3</v>
      </c>
      <c r="C12" s="39"/>
      <c r="D12" s="39"/>
      <c r="E12" s="39"/>
      <c r="F12" s="39"/>
      <c r="G12" s="39"/>
      <c r="H12" s="39"/>
      <c r="I12" s="31"/>
      <c r="J12" s="31"/>
      <c r="K12" s="31"/>
      <c r="L12" s="31"/>
      <c r="M12" s="41" t="s">
        <v>4</v>
      </c>
      <c r="N12" s="108"/>
    </row>
    <row r="13" spans="1:20" ht="43.5" customHeight="1" thickBot="1" x14ac:dyDescent="0.2">
      <c r="A13" s="266" t="s">
        <v>139</v>
      </c>
      <c r="B13" s="267" t="s">
        <v>36</v>
      </c>
      <c r="C13" s="268"/>
      <c r="D13" s="269" t="s">
        <v>131</v>
      </c>
      <c r="E13" s="269" t="s">
        <v>128</v>
      </c>
      <c r="F13" s="269" t="s">
        <v>5</v>
      </c>
      <c r="G13" s="269" t="s">
        <v>132</v>
      </c>
      <c r="H13" s="270" t="s">
        <v>6</v>
      </c>
      <c r="I13" s="271" t="s">
        <v>54</v>
      </c>
      <c r="J13" s="89" t="s">
        <v>7</v>
      </c>
      <c r="K13" s="90" t="s">
        <v>8</v>
      </c>
      <c r="L13" s="272" t="s">
        <v>135</v>
      </c>
      <c r="M13" s="93" t="s">
        <v>136</v>
      </c>
      <c r="N13" s="382"/>
      <c r="O13" s="391" t="s">
        <v>209</v>
      </c>
      <c r="P13" s="391" t="s">
        <v>212</v>
      </c>
      <c r="Q13" s="391" t="s">
        <v>210</v>
      </c>
      <c r="R13" s="391" t="s">
        <v>211</v>
      </c>
      <c r="S13" s="391" t="s">
        <v>213</v>
      </c>
      <c r="T13" s="391" t="s">
        <v>214</v>
      </c>
    </row>
    <row r="14" spans="1:20" ht="27" customHeight="1" thickTop="1" thickBot="1" x14ac:dyDescent="0.2">
      <c r="A14" s="50">
        <v>1</v>
      </c>
      <c r="B14" s="483" t="s">
        <v>215</v>
      </c>
      <c r="C14" s="484"/>
      <c r="D14" s="227" t="s">
        <v>117</v>
      </c>
      <c r="E14" s="227" t="s">
        <v>125</v>
      </c>
      <c r="F14" s="228" t="s">
        <v>29</v>
      </c>
      <c r="G14" s="227" t="s">
        <v>47</v>
      </c>
      <c r="H14" s="229" t="s">
        <v>121</v>
      </c>
      <c r="I14" s="77">
        <v>12</v>
      </c>
      <c r="J14" s="91">
        <f>IFERROR(VLOOKUP(T14,'区分 (2)'!A:F,6,0),"")</f>
        <v>139000</v>
      </c>
      <c r="K14" s="92">
        <f t="shared" ref="K14:K23" si="0">IFERROR(I14*J14,"")</f>
        <v>1668000</v>
      </c>
      <c r="L14" s="81">
        <v>1659497</v>
      </c>
      <c r="M14" s="94">
        <f>IFERROR(IF(K14-L14&lt;0,0,K14-L14),"")</f>
        <v>8503</v>
      </c>
      <c r="N14" s="383"/>
      <c r="O14" s="392">
        <f>VLOOKUP(D14,'区分 (2)'!I:J,2,FALSE)</f>
        <v>1</v>
      </c>
      <c r="P14" s="392" t="str">
        <f>VLOOKUP(E14,'区分 (2)'!K:L,2,FALSE)</f>
        <v>1</v>
      </c>
      <c r="Q14" s="392">
        <f>VLOOKUP(F14,'区分 (2)'!M:N,2,FALSE)</f>
        <v>3</v>
      </c>
      <c r="R14" s="392">
        <f>VLOOKUP(G14,'区分 (2)'!O:P,2,FALSE)</f>
        <v>4</v>
      </c>
      <c r="S14" s="393" t="str">
        <f>O14&amp;P14&amp;Q14&amp;R14</f>
        <v>1134</v>
      </c>
      <c r="T14" s="393">
        <f>VALUE(S14)</f>
        <v>1134</v>
      </c>
    </row>
    <row r="15" spans="1:20" ht="25.5" customHeight="1" thickTop="1" thickBot="1" x14ac:dyDescent="0.2">
      <c r="A15" s="50">
        <v>2</v>
      </c>
      <c r="B15" s="485" t="s">
        <v>216</v>
      </c>
      <c r="C15" s="486"/>
      <c r="D15" s="71" t="s">
        <v>117</v>
      </c>
      <c r="E15" s="71" t="s">
        <v>125</v>
      </c>
      <c r="F15" s="72" t="s">
        <v>29</v>
      </c>
      <c r="G15" s="71" t="s">
        <v>47</v>
      </c>
      <c r="H15" s="231" t="s">
        <v>122</v>
      </c>
      <c r="I15" s="78">
        <v>12</v>
      </c>
      <c r="J15" s="91">
        <f>IFERROR(VLOOKUP(T15,'区分 (2)'!A:F,6,0),"")</f>
        <v>139000</v>
      </c>
      <c r="K15" s="92">
        <f t="shared" si="0"/>
        <v>1668000</v>
      </c>
      <c r="L15" s="81">
        <v>1659497</v>
      </c>
      <c r="M15" s="94">
        <f t="shared" ref="M15:M23" si="1">IFERROR(IF(K15-L15&lt;0,0,K15-L15),"")</f>
        <v>8503</v>
      </c>
      <c r="N15" s="383"/>
      <c r="O15" s="392">
        <f>VLOOKUP(D15,'区分 (2)'!I:J,2,FALSE)</f>
        <v>1</v>
      </c>
      <c r="P15" s="392" t="str">
        <f>VLOOKUP(E15,'区分 (2)'!K:L,2,FALSE)</f>
        <v>1</v>
      </c>
      <c r="Q15" s="392">
        <f>VLOOKUP(F15,'区分 (2)'!M:N,2,FALSE)</f>
        <v>3</v>
      </c>
      <c r="R15" s="392">
        <f>VLOOKUP(G15,'区分 (2)'!O:P,2,FALSE)</f>
        <v>4</v>
      </c>
      <c r="S15" s="393" t="str">
        <f t="shared" ref="S15:S23" si="2">O15&amp;P15&amp;Q15&amp;R15</f>
        <v>1134</v>
      </c>
      <c r="T15" s="393">
        <f t="shared" ref="T15:T23" si="3">VALUE(S15)</f>
        <v>1134</v>
      </c>
    </row>
    <row r="16" spans="1:20" ht="25.5" customHeight="1" thickTop="1" x14ac:dyDescent="0.15">
      <c r="A16" s="50">
        <v>3</v>
      </c>
      <c r="B16" s="485" t="s">
        <v>216</v>
      </c>
      <c r="C16" s="486"/>
      <c r="D16" s="71" t="s">
        <v>117</v>
      </c>
      <c r="E16" s="71" t="s">
        <v>125</v>
      </c>
      <c r="F16" s="72" t="s">
        <v>29</v>
      </c>
      <c r="G16" s="71" t="s">
        <v>47</v>
      </c>
      <c r="H16" s="231" t="s">
        <v>223</v>
      </c>
      <c r="I16" s="78">
        <v>12</v>
      </c>
      <c r="J16" s="91">
        <f>IFERROR(VLOOKUP(T16,'区分 (2)'!A:F,6,0),"")</f>
        <v>139000</v>
      </c>
      <c r="K16" s="92">
        <f t="shared" si="0"/>
        <v>1668000</v>
      </c>
      <c r="L16" s="81">
        <v>1659497</v>
      </c>
      <c r="M16" s="94">
        <f t="shared" si="1"/>
        <v>8503</v>
      </c>
      <c r="N16" s="383"/>
      <c r="O16" s="392">
        <f>VLOOKUP(D16,'区分 (2)'!I:J,2,FALSE)</f>
        <v>1</v>
      </c>
      <c r="P16" s="392" t="str">
        <f>VLOOKUP(E16,'区分 (2)'!K:L,2,FALSE)</f>
        <v>1</v>
      </c>
      <c r="Q16" s="392">
        <f>VLOOKUP(F16,'区分 (2)'!M:N,2,FALSE)</f>
        <v>3</v>
      </c>
      <c r="R16" s="392">
        <f>VLOOKUP(G16,'区分 (2)'!O:P,2,FALSE)</f>
        <v>4</v>
      </c>
      <c r="S16" s="393" t="str">
        <f t="shared" si="2"/>
        <v>1134</v>
      </c>
      <c r="T16" s="393">
        <f t="shared" si="3"/>
        <v>1134</v>
      </c>
    </row>
    <row r="17" spans="1:20" ht="25.5" customHeight="1" x14ac:dyDescent="0.15">
      <c r="A17" s="50">
        <v>4</v>
      </c>
      <c r="B17" s="485"/>
      <c r="C17" s="486"/>
      <c r="D17" s="71"/>
      <c r="E17" s="71"/>
      <c r="F17" s="72"/>
      <c r="G17" s="71"/>
      <c r="H17" s="231"/>
      <c r="I17" s="78"/>
      <c r="J17" s="91" t="str">
        <f>IFERROR(VLOOKUP(T17,'区分 (2)'!A:F,6,0),"")</f>
        <v/>
      </c>
      <c r="K17" s="92" t="str">
        <f t="shared" si="0"/>
        <v/>
      </c>
      <c r="L17" s="82"/>
      <c r="M17" s="94" t="str">
        <f t="shared" si="1"/>
        <v/>
      </c>
      <c r="N17" s="383"/>
      <c r="O17" s="392" t="e">
        <f>VLOOKUP(D17,'区分 (2)'!I:J,2,FALSE)</f>
        <v>#N/A</v>
      </c>
      <c r="P17" s="392" t="e">
        <f>VLOOKUP(E17,'区分 (2)'!K:L,2,FALSE)</f>
        <v>#N/A</v>
      </c>
      <c r="Q17" s="392" t="e">
        <f>VLOOKUP(F17,'区分 (2)'!M:N,2,FALSE)</f>
        <v>#N/A</v>
      </c>
      <c r="R17" s="392" t="e">
        <f>VLOOKUP(G17,'区分 (2)'!O:P,2,FALSE)</f>
        <v>#N/A</v>
      </c>
      <c r="S17" s="393" t="e">
        <f t="shared" si="2"/>
        <v>#N/A</v>
      </c>
      <c r="T17" s="393" t="e">
        <f t="shared" si="3"/>
        <v>#N/A</v>
      </c>
    </row>
    <row r="18" spans="1:20" ht="25.5" customHeight="1" x14ac:dyDescent="0.15">
      <c r="A18" s="50">
        <v>5</v>
      </c>
      <c r="B18" s="485"/>
      <c r="C18" s="486"/>
      <c r="D18" s="71"/>
      <c r="E18" s="71"/>
      <c r="F18" s="72"/>
      <c r="G18" s="71"/>
      <c r="H18" s="231"/>
      <c r="I18" s="78"/>
      <c r="J18" s="91" t="str">
        <f>IFERROR(VLOOKUP(T18,'区分 (2)'!A:F,6,0),"")</f>
        <v/>
      </c>
      <c r="K18" s="92" t="str">
        <f t="shared" si="0"/>
        <v/>
      </c>
      <c r="L18" s="82"/>
      <c r="M18" s="94" t="str">
        <f t="shared" si="1"/>
        <v/>
      </c>
      <c r="N18" s="383"/>
      <c r="O18" s="392" t="e">
        <f>VLOOKUP(D18,'区分 (2)'!I:J,2,FALSE)</f>
        <v>#N/A</v>
      </c>
      <c r="P18" s="392" t="e">
        <f>VLOOKUP(E18,'区分 (2)'!K:L,2,FALSE)</f>
        <v>#N/A</v>
      </c>
      <c r="Q18" s="392" t="e">
        <f>VLOOKUP(F18,'区分 (2)'!M:N,2,FALSE)</f>
        <v>#N/A</v>
      </c>
      <c r="R18" s="392" t="e">
        <f>VLOOKUP(G18,'区分 (2)'!O:P,2,FALSE)</f>
        <v>#N/A</v>
      </c>
      <c r="S18" s="393" t="e">
        <f t="shared" si="2"/>
        <v>#N/A</v>
      </c>
      <c r="T18" s="393" t="e">
        <f t="shared" si="3"/>
        <v>#N/A</v>
      </c>
    </row>
    <row r="19" spans="1:20" ht="25.5" customHeight="1" x14ac:dyDescent="0.15">
      <c r="A19" s="50">
        <v>6</v>
      </c>
      <c r="B19" s="485"/>
      <c r="C19" s="486"/>
      <c r="D19" s="71"/>
      <c r="E19" s="71"/>
      <c r="F19" s="72"/>
      <c r="G19" s="71"/>
      <c r="H19" s="231"/>
      <c r="I19" s="78"/>
      <c r="J19" s="91" t="str">
        <f>IFERROR(VLOOKUP(T19,'区分 (2)'!A:F,6,0),"")</f>
        <v/>
      </c>
      <c r="K19" s="92" t="str">
        <f t="shared" si="0"/>
        <v/>
      </c>
      <c r="L19" s="82"/>
      <c r="M19" s="94" t="str">
        <f t="shared" si="1"/>
        <v/>
      </c>
      <c r="N19" s="383"/>
      <c r="O19" s="392" t="e">
        <f>VLOOKUP(D19,'区分 (2)'!I:J,2,FALSE)</f>
        <v>#N/A</v>
      </c>
      <c r="P19" s="392" t="e">
        <f>VLOOKUP(E19,'区分 (2)'!K:L,2,FALSE)</f>
        <v>#N/A</v>
      </c>
      <c r="Q19" s="392" t="e">
        <f>VLOOKUP(F19,'区分 (2)'!M:N,2,FALSE)</f>
        <v>#N/A</v>
      </c>
      <c r="R19" s="392" t="e">
        <f>VLOOKUP(G19,'区分 (2)'!O:P,2,FALSE)</f>
        <v>#N/A</v>
      </c>
      <c r="S19" s="393" t="e">
        <f t="shared" si="2"/>
        <v>#N/A</v>
      </c>
      <c r="T19" s="393" t="e">
        <f t="shared" si="3"/>
        <v>#N/A</v>
      </c>
    </row>
    <row r="20" spans="1:20" ht="25.5" customHeight="1" x14ac:dyDescent="0.15">
      <c r="A20" s="50">
        <v>7</v>
      </c>
      <c r="B20" s="485"/>
      <c r="C20" s="486"/>
      <c r="D20" s="71"/>
      <c r="E20" s="71"/>
      <c r="F20" s="72"/>
      <c r="G20" s="71"/>
      <c r="H20" s="231"/>
      <c r="I20" s="78"/>
      <c r="J20" s="91" t="str">
        <f>IFERROR(VLOOKUP(T20,'区分 (2)'!A:F,6,0),"")</f>
        <v/>
      </c>
      <c r="K20" s="92" t="str">
        <f t="shared" si="0"/>
        <v/>
      </c>
      <c r="L20" s="82"/>
      <c r="M20" s="94" t="str">
        <f t="shared" si="1"/>
        <v/>
      </c>
      <c r="N20" s="383"/>
      <c r="O20" s="392" t="e">
        <f>VLOOKUP(D20,'区分 (2)'!I:J,2,FALSE)</f>
        <v>#N/A</v>
      </c>
      <c r="P20" s="392" t="e">
        <f>VLOOKUP(E20,'区分 (2)'!K:L,2,FALSE)</f>
        <v>#N/A</v>
      </c>
      <c r="Q20" s="392" t="e">
        <f>VLOOKUP(F20,'区分 (2)'!M:N,2,FALSE)</f>
        <v>#N/A</v>
      </c>
      <c r="R20" s="392" t="e">
        <f>VLOOKUP(G20,'区分 (2)'!O:P,2,FALSE)</f>
        <v>#N/A</v>
      </c>
      <c r="S20" s="393" t="e">
        <f t="shared" si="2"/>
        <v>#N/A</v>
      </c>
      <c r="T20" s="393" t="e">
        <f t="shared" si="3"/>
        <v>#N/A</v>
      </c>
    </row>
    <row r="21" spans="1:20" ht="25.5" customHeight="1" x14ac:dyDescent="0.15">
      <c r="A21" s="50">
        <v>8</v>
      </c>
      <c r="B21" s="485"/>
      <c r="C21" s="486"/>
      <c r="D21" s="71"/>
      <c r="E21" s="71"/>
      <c r="F21" s="72"/>
      <c r="G21" s="71"/>
      <c r="H21" s="231"/>
      <c r="I21" s="78"/>
      <c r="J21" s="91" t="str">
        <f>IFERROR(VLOOKUP(T21,'区分 (2)'!A:F,6,0),"")</f>
        <v/>
      </c>
      <c r="K21" s="92" t="str">
        <f t="shared" si="0"/>
        <v/>
      </c>
      <c r="L21" s="83"/>
      <c r="M21" s="94" t="str">
        <f t="shared" si="1"/>
        <v/>
      </c>
      <c r="N21" s="383"/>
      <c r="O21" s="392" t="e">
        <f>VLOOKUP(D21,'区分 (2)'!I:J,2,FALSE)</f>
        <v>#N/A</v>
      </c>
      <c r="P21" s="392" t="e">
        <f>VLOOKUP(E21,'区分 (2)'!K:L,2,FALSE)</f>
        <v>#N/A</v>
      </c>
      <c r="Q21" s="392" t="e">
        <f>VLOOKUP(F21,'区分 (2)'!M:N,2,FALSE)</f>
        <v>#N/A</v>
      </c>
      <c r="R21" s="392" t="e">
        <f>VLOOKUP(G21,'区分 (2)'!O:P,2,FALSE)</f>
        <v>#N/A</v>
      </c>
      <c r="S21" s="393" t="e">
        <f t="shared" si="2"/>
        <v>#N/A</v>
      </c>
      <c r="T21" s="393" t="e">
        <f t="shared" si="3"/>
        <v>#N/A</v>
      </c>
    </row>
    <row r="22" spans="1:20" ht="25.5" customHeight="1" x14ac:dyDescent="0.15">
      <c r="A22" s="50">
        <v>9</v>
      </c>
      <c r="B22" s="485"/>
      <c r="C22" s="486"/>
      <c r="D22" s="71"/>
      <c r="E22" s="71"/>
      <c r="F22" s="72"/>
      <c r="G22" s="71"/>
      <c r="H22" s="231"/>
      <c r="I22" s="78"/>
      <c r="J22" s="91" t="str">
        <f>IFERROR(VLOOKUP(T22,'区分 (2)'!A:F,6,0),"")</f>
        <v/>
      </c>
      <c r="K22" s="92" t="str">
        <f t="shared" si="0"/>
        <v/>
      </c>
      <c r="L22" s="83"/>
      <c r="M22" s="94" t="str">
        <f t="shared" si="1"/>
        <v/>
      </c>
      <c r="N22" s="383"/>
      <c r="O22" s="392" t="e">
        <f>VLOOKUP(D22,'区分 (2)'!I:J,2,FALSE)</f>
        <v>#N/A</v>
      </c>
      <c r="P22" s="392" t="e">
        <f>VLOOKUP(E22,'区分 (2)'!K:L,2,FALSE)</f>
        <v>#N/A</v>
      </c>
      <c r="Q22" s="392" t="e">
        <f>VLOOKUP(F22,'区分 (2)'!M:N,2,FALSE)</f>
        <v>#N/A</v>
      </c>
      <c r="R22" s="392" t="e">
        <f>VLOOKUP(G22,'区分 (2)'!O:P,2,FALSE)</f>
        <v>#N/A</v>
      </c>
      <c r="S22" s="393" t="e">
        <f t="shared" si="2"/>
        <v>#N/A</v>
      </c>
      <c r="T22" s="393" t="e">
        <f t="shared" si="3"/>
        <v>#N/A</v>
      </c>
    </row>
    <row r="23" spans="1:20" ht="25.5" customHeight="1" thickBot="1" x14ac:dyDescent="0.2">
      <c r="A23" s="50">
        <v>10</v>
      </c>
      <c r="B23" s="494"/>
      <c r="C23" s="495"/>
      <c r="D23" s="232"/>
      <c r="E23" s="232"/>
      <c r="F23" s="233"/>
      <c r="G23" s="232"/>
      <c r="H23" s="230"/>
      <c r="I23" s="80"/>
      <c r="J23" s="91" t="str">
        <f>IFERROR(VLOOKUP(T23,'区分 (2)'!A:F,6,0),"")</f>
        <v/>
      </c>
      <c r="K23" s="92" t="str">
        <f t="shared" si="0"/>
        <v/>
      </c>
      <c r="L23" s="84"/>
      <c r="M23" s="94" t="str">
        <f t="shared" si="1"/>
        <v/>
      </c>
      <c r="N23" s="383"/>
      <c r="O23" s="392" t="e">
        <f>VLOOKUP(D23,'区分 (2)'!I:J,2,FALSE)</f>
        <v>#N/A</v>
      </c>
      <c r="P23" s="392" t="e">
        <f>VLOOKUP(E23,'区分 (2)'!K:L,2,FALSE)</f>
        <v>#N/A</v>
      </c>
      <c r="Q23" s="392" t="e">
        <f>VLOOKUP(F23,'区分 (2)'!M:N,2,FALSE)</f>
        <v>#N/A</v>
      </c>
      <c r="R23" s="392" t="e">
        <f>VLOOKUP(G23,'区分 (2)'!O:P,2,FALSE)</f>
        <v>#N/A</v>
      </c>
      <c r="S23" s="393" t="e">
        <f t="shared" si="2"/>
        <v>#N/A</v>
      </c>
      <c r="T23" s="393" t="e">
        <f t="shared" si="3"/>
        <v>#N/A</v>
      </c>
    </row>
    <row r="24" spans="1:20" ht="21.75" customHeight="1" thickTop="1" x14ac:dyDescent="0.15">
      <c r="A24" s="31"/>
      <c r="B24" s="273" t="s">
        <v>31</v>
      </c>
      <c r="C24" s="273"/>
      <c r="D24" s="273"/>
      <c r="E24" s="273"/>
      <c r="F24" s="273"/>
      <c r="G24" s="273"/>
      <c r="H24" s="273"/>
      <c r="I24" s="51"/>
      <c r="J24" s="52"/>
      <c r="K24" s="53">
        <f>SUM(K14:K23)</f>
        <v>5004000</v>
      </c>
      <c r="L24" s="54">
        <f>SUM(L14:L23)</f>
        <v>4978491</v>
      </c>
      <c r="M24" s="53">
        <f>SUM(M14:M23)</f>
        <v>25509</v>
      </c>
      <c r="N24" s="380"/>
      <c r="O24" s="389"/>
      <c r="P24" s="389"/>
      <c r="Q24" s="389"/>
      <c r="R24" s="389"/>
      <c r="S24" s="389"/>
      <c r="T24" s="389"/>
    </row>
    <row r="25" spans="1:20" x14ac:dyDescent="0.15">
      <c r="A25" s="31"/>
      <c r="B25" s="55" t="s">
        <v>32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98"/>
      <c r="O25" s="389"/>
      <c r="P25" s="389"/>
      <c r="Q25" s="389"/>
      <c r="R25" s="389"/>
      <c r="S25" s="389"/>
      <c r="T25" s="389"/>
    </row>
    <row r="26" spans="1:20" x14ac:dyDescent="0.15">
      <c r="A26" s="31"/>
      <c r="B26" s="55" t="s">
        <v>33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98"/>
      <c r="O26" s="389"/>
      <c r="P26" s="389"/>
      <c r="Q26" s="389"/>
      <c r="R26" s="389"/>
      <c r="S26" s="389"/>
      <c r="T26" s="389"/>
    </row>
    <row r="27" spans="1:20" x14ac:dyDescent="0.15">
      <c r="A27" s="31"/>
      <c r="B27" s="56" t="s">
        <v>34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98"/>
      <c r="O27" s="389"/>
      <c r="P27" s="389"/>
      <c r="Q27" s="389"/>
      <c r="R27" s="389"/>
      <c r="S27" s="389"/>
      <c r="T27" s="389"/>
    </row>
    <row r="28" spans="1:20" x14ac:dyDescent="0.15">
      <c r="A28" s="31"/>
      <c r="B28" s="463" t="s">
        <v>114</v>
      </c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365"/>
      <c r="O28" s="389"/>
      <c r="P28" s="389"/>
      <c r="Q28" s="389"/>
      <c r="R28" s="389"/>
      <c r="S28" s="389"/>
      <c r="T28" s="389"/>
    </row>
    <row r="29" spans="1:20" ht="14.25" x14ac:dyDescent="0.15">
      <c r="A29" s="31"/>
      <c r="B29" s="31" t="s">
        <v>20</v>
      </c>
      <c r="C29" s="32" t="s">
        <v>21</v>
      </c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100"/>
      <c r="O29" s="389"/>
      <c r="P29" s="389"/>
      <c r="Q29" s="389"/>
      <c r="R29" s="389"/>
      <c r="S29" s="389"/>
      <c r="T29" s="389"/>
    </row>
    <row r="30" spans="1:20" ht="12" customHeight="1" x14ac:dyDescent="0.15">
      <c r="A30" s="31"/>
      <c r="B30" s="34"/>
      <c r="C30" s="34"/>
      <c r="D30" s="34"/>
      <c r="E30" s="34"/>
      <c r="F30" s="34"/>
      <c r="G30" s="34"/>
      <c r="H30" s="34"/>
      <c r="I30" s="34"/>
      <c r="J30" s="34"/>
      <c r="K30" s="31"/>
      <c r="L30" s="31"/>
      <c r="M30" s="31"/>
      <c r="N30" s="98"/>
      <c r="O30" s="389"/>
      <c r="P30" s="389"/>
      <c r="Q30" s="389"/>
      <c r="R30" s="389"/>
      <c r="S30" s="389"/>
      <c r="T30" s="389"/>
    </row>
    <row r="31" spans="1:20" ht="28.5" customHeight="1" x14ac:dyDescent="0.15">
      <c r="A31" s="31"/>
      <c r="B31" s="35"/>
      <c r="C31" s="35"/>
      <c r="D31" s="35"/>
      <c r="E31" s="35"/>
      <c r="F31" s="35"/>
      <c r="G31" s="35"/>
      <c r="H31" s="35"/>
      <c r="I31" s="31"/>
      <c r="J31" s="36" t="s">
        <v>30</v>
      </c>
      <c r="K31" s="478" t="str">
        <f>K3</f>
        <v>グループホームとうがね</v>
      </c>
      <c r="L31" s="478"/>
      <c r="M31" s="478"/>
      <c r="N31" s="378"/>
      <c r="O31" s="389"/>
      <c r="P31" s="389"/>
      <c r="Q31" s="389"/>
      <c r="R31" s="389"/>
      <c r="S31" s="389"/>
      <c r="T31" s="389"/>
    </row>
    <row r="32" spans="1:20" ht="8.25" customHeight="1" x14ac:dyDescent="0.15">
      <c r="A32" s="31"/>
      <c r="B32" s="35"/>
      <c r="C32" s="35"/>
      <c r="D32" s="35"/>
      <c r="E32" s="35"/>
      <c r="F32" s="35"/>
      <c r="G32" s="35"/>
      <c r="H32" s="35"/>
      <c r="I32" s="31"/>
      <c r="J32" s="31"/>
      <c r="K32" s="37"/>
      <c r="L32" s="38"/>
      <c r="M32" s="38"/>
      <c r="N32" s="105"/>
      <c r="O32" s="389"/>
      <c r="P32" s="389"/>
      <c r="Q32" s="389"/>
      <c r="R32" s="389"/>
      <c r="S32" s="389"/>
      <c r="T32" s="389"/>
    </row>
    <row r="33" spans="1:20" ht="12.75" thickBot="1" x14ac:dyDescent="0.2">
      <c r="A33" s="31"/>
      <c r="B33" s="39" t="s">
        <v>22</v>
      </c>
      <c r="C33" s="40"/>
      <c r="D33" s="40"/>
      <c r="E33" s="40"/>
      <c r="F33" s="40"/>
      <c r="G33" s="40"/>
      <c r="H33" s="40"/>
      <c r="I33" s="40"/>
      <c r="J33" s="31"/>
      <c r="K33" s="31"/>
      <c r="L33" s="31"/>
      <c r="M33" s="41" t="s">
        <v>4</v>
      </c>
      <c r="N33" s="108"/>
      <c r="O33" s="389"/>
      <c r="P33" s="389"/>
      <c r="Q33" s="389"/>
      <c r="R33" s="389"/>
      <c r="S33" s="389"/>
      <c r="T33" s="389"/>
    </row>
    <row r="34" spans="1:20" ht="15" customHeight="1" x14ac:dyDescent="0.15">
      <c r="A34" s="31"/>
      <c r="B34" s="475" t="s">
        <v>60</v>
      </c>
      <c r="C34" s="42" t="s">
        <v>9</v>
      </c>
      <c r="D34" s="42"/>
      <c r="E34" s="42"/>
      <c r="F34" s="42"/>
      <c r="G34" s="43"/>
      <c r="H34" s="43"/>
      <c r="I34" s="471" t="s">
        <v>10</v>
      </c>
      <c r="J34" s="472"/>
      <c r="K34" s="471" t="s">
        <v>134</v>
      </c>
      <c r="L34" s="472"/>
      <c r="M34" s="464" t="s">
        <v>11</v>
      </c>
      <c r="N34" s="381"/>
      <c r="O34" s="389"/>
      <c r="P34" s="389"/>
      <c r="Q34" s="389"/>
      <c r="R34" s="389"/>
      <c r="S34" s="389"/>
      <c r="T34" s="389"/>
    </row>
    <row r="35" spans="1:20" ht="24" x14ac:dyDescent="0.15">
      <c r="A35" s="31"/>
      <c r="B35" s="476"/>
      <c r="C35" s="42" t="s">
        <v>12</v>
      </c>
      <c r="D35" s="43"/>
      <c r="E35" s="43"/>
      <c r="F35" s="43" t="s">
        <v>13</v>
      </c>
      <c r="G35" s="43"/>
      <c r="H35" s="43" t="s">
        <v>14</v>
      </c>
      <c r="I35" s="473"/>
      <c r="J35" s="474"/>
      <c r="K35" s="473"/>
      <c r="L35" s="474"/>
      <c r="M35" s="465"/>
      <c r="N35" s="381"/>
      <c r="O35" s="389"/>
      <c r="P35" s="389"/>
      <c r="Q35" s="389"/>
      <c r="R35" s="389"/>
      <c r="S35" s="389"/>
      <c r="T35" s="389"/>
    </row>
    <row r="36" spans="1:20" x14ac:dyDescent="0.15">
      <c r="A36" s="31"/>
      <c r="B36" s="477"/>
      <c r="C36" s="45" t="s">
        <v>15</v>
      </c>
      <c r="D36" s="57"/>
      <c r="E36" s="57"/>
      <c r="F36" s="57" t="s">
        <v>16</v>
      </c>
      <c r="G36" s="57"/>
      <c r="H36" s="57" t="s">
        <v>17</v>
      </c>
      <c r="I36" s="469" t="s">
        <v>18</v>
      </c>
      <c r="J36" s="470"/>
      <c r="K36" s="467" t="s">
        <v>19</v>
      </c>
      <c r="L36" s="468"/>
      <c r="M36" s="466"/>
      <c r="N36" s="381"/>
      <c r="O36" s="389"/>
      <c r="P36" s="389"/>
      <c r="Q36" s="389"/>
      <c r="R36" s="389"/>
      <c r="S36" s="389"/>
      <c r="T36" s="389"/>
    </row>
    <row r="37" spans="1:20" s="96" customFormat="1" ht="30" customHeight="1" thickBot="1" x14ac:dyDescent="0.2">
      <c r="A37" s="48"/>
      <c r="B37" s="58"/>
      <c r="C37" s="496"/>
      <c r="D37" s="497"/>
      <c r="E37" s="480"/>
      <c r="F37" s="479"/>
      <c r="G37" s="480"/>
      <c r="H37" s="358"/>
      <c r="I37" s="481"/>
      <c r="J37" s="482"/>
      <c r="K37" s="479"/>
      <c r="L37" s="480"/>
      <c r="M37" s="49"/>
      <c r="N37" s="379"/>
      <c r="O37" s="390"/>
      <c r="P37" s="390"/>
      <c r="Q37" s="390"/>
      <c r="R37" s="390"/>
      <c r="S37" s="390"/>
      <c r="T37" s="390"/>
    </row>
    <row r="38" spans="1:20" x14ac:dyDescent="0.15">
      <c r="A38" s="31"/>
      <c r="B38" s="48" t="s">
        <v>23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115"/>
      <c r="O38" s="389"/>
      <c r="P38" s="389"/>
      <c r="Q38" s="389"/>
      <c r="R38" s="389"/>
      <c r="S38" s="389"/>
      <c r="T38" s="389"/>
    </row>
    <row r="39" spans="1:20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98"/>
      <c r="O39" s="389"/>
      <c r="P39" s="389"/>
      <c r="Q39" s="389"/>
      <c r="R39" s="389"/>
      <c r="S39" s="389"/>
      <c r="T39" s="389"/>
    </row>
    <row r="40" spans="1:20" x14ac:dyDescent="0.15">
      <c r="A40" s="31"/>
      <c r="B40" s="39" t="s">
        <v>3</v>
      </c>
      <c r="C40" s="39"/>
      <c r="D40" s="39"/>
      <c r="E40" s="39"/>
      <c r="F40" s="39"/>
      <c r="G40" s="39"/>
      <c r="H40" s="39"/>
      <c r="I40" s="31"/>
      <c r="J40" s="31"/>
      <c r="K40" s="31"/>
      <c r="L40" s="31"/>
      <c r="M40" s="41" t="s">
        <v>4</v>
      </c>
      <c r="N40" s="108"/>
      <c r="O40" s="389"/>
      <c r="P40" s="389"/>
      <c r="Q40" s="389"/>
      <c r="R40" s="389"/>
      <c r="S40" s="389"/>
      <c r="T40" s="389"/>
    </row>
    <row r="41" spans="1:20" ht="43.5" customHeight="1" thickBot="1" x14ac:dyDescent="0.2">
      <c r="A41" s="31"/>
      <c r="B41" s="267" t="s">
        <v>36</v>
      </c>
      <c r="C41" s="268"/>
      <c r="D41" s="269" t="s">
        <v>131</v>
      </c>
      <c r="E41" s="269" t="s">
        <v>128</v>
      </c>
      <c r="F41" s="269" t="s">
        <v>5</v>
      </c>
      <c r="G41" s="269" t="s">
        <v>132</v>
      </c>
      <c r="H41" s="270" t="s">
        <v>6</v>
      </c>
      <c r="I41" s="271" t="s">
        <v>54</v>
      </c>
      <c r="J41" s="89" t="s">
        <v>7</v>
      </c>
      <c r="K41" s="90" t="s">
        <v>8</v>
      </c>
      <c r="L41" s="272" t="s">
        <v>135</v>
      </c>
      <c r="M41" s="93" t="s">
        <v>136</v>
      </c>
      <c r="N41" s="382"/>
      <c r="O41" s="391" t="s">
        <v>209</v>
      </c>
      <c r="P41" s="391" t="s">
        <v>212</v>
      </c>
      <c r="Q41" s="391" t="s">
        <v>210</v>
      </c>
      <c r="R41" s="391" t="s">
        <v>211</v>
      </c>
      <c r="S41" s="391" t="s">
        <v>213</v>
      </c>
      <c r="T41" s="391" t="s">
        <v>214</v>
      </c>
    </row>
    <row r="42" spans="1:20" ht="27" customHeight="1" thickTop="1" x14ac:dyDescent="0.15">
      <c r="A42" s="50">
        <v>11</v>
      </c>
      <c r="B42" s="483"/>
      <c r="C42" s="484"/>
      <c r="D42" s="227"/>
      <c r="E42" s="227"/>
      <c r="F42" s="228"/>
      <c r="G42" s="227"/>
      <c r="H42" s="76"/>
      <c r="I42" s="77"/>
      <c r="J42" s="91" t="str">
        <f>IFERROR(VLOOKUP(T42,'区分 (2)'!A:F,6,0),"")</f>
        <v/>
      </c>
      <c r="K42" s="92" t="str">
        <f t="shared" ref="K42:K51" si="4">IFERROR(I42*J42,"")</f>
        <v/>
      </c>
      <c r="L42" s="81"/>
      <c r="M42" s="94" t="str">
        <f>IFERROR(IF(K42-L42&lt;0,0,K42-L42),"")</f>
        <v/>
      </c>
      <c r="N42" s="383"/>
      <c r="O42" s="392" t="e">
        <f>VLOOKUP(D42,'区分 (2)'!I:J,2,FALSE)</f>
        <v>#N/A</v>
      </c>
      <c r="P42" s="392" t="e">
        <f>VLOOKUP(E42,'区分 (2)'!K:L,2,FALSE)</f>
        <v>#N/A</v>
      </c>
      <c r="Q42" s="392" t="e">
        <f>VLOOKUP(F42,'区分 (2)'!M:N,2,FALSE)</f>
        <v>#N/A</v>
      </c>
      <c r="R42" s="392" t="e">
        <f>VLOOKUP(G42,'区分 (2)'!O:P,2,FALSE)</f>
        <v>#N/A</v>
      </c>
      <c r="S42" s="393" t="e">
        <f>O42&amp;P42&amp;Q42&amp;R42</f>
        <v>#N/A</v>
      </c>
      <c r="T42" s="393" t="e">
        <f>VALUE(S42)</f>
        <v>#N/A</v>
      </c>
    </row>
    <row r="43" spans="1:20" ht="25.5" customHeight="1" x14ac:dyDescent="0.15">
      <c r="A43" s="50">
        <v>12</v>
      </c>
      <c r="B43" s="485"/>
      <c r="C43" s="486"/>
      <c r="D43" s="71"/>
      <c r="E43" s="71"/>
      <c r="F43" s="72"/>
      <c r="G43" s="71"/>
      <c r="H43" s="73"/>
      <c r="I43" s="78"/>
      <c r="J43" s="91" t="str">
        <f>IFERROR(VLOOKUP(T43,'区分 (2)'!A:F,6,0),"")</f>
        <v/>
      </c>
      <c r="K43" s="92" t="str">
        <f t="shared" si="4"/>
        <v/>
      </c>
      <c r="L43" s="82"/>
      <c r="M43" s="94" t="str">
        <f t="shared" ref="M43:M51" si="5">IFERROR(IF(K43-L43&lt;0,0,K43-L43),"")</f>
        <v/>
      </c>
      <c r="N43" s="383"/>
      <c r="O43" s="392" t="e">
        <f>VLOOKUP(D43,'区分 (2)'!I:J,2,FALSE)</f>
        <v>#N/A</v>
      </c>
      <c r="P43" s="392" t="e">
        <f>VLOOKUP(E43,'区分 (2)'!K:L,2,FALSE)</f>
        <v>#N/A</v>
      </c>
      <c r="Q43" s="392" t="e">
        <f>VLOOKUP(F43,'区分 (2)'!M:N,2,FALSE)</f>
        <v>#N/A</v>
      </c>
      <c r="R43" s="392" t="e">
        <f>VLOOKUP(G43,'区分 (2)'!O:P,2,FALSE)</f>
        <v>#N/A</v>
      </c>
      <c r="S43" s="393" t="e">
        <f t="shared" ref="S43:S51" si="6">O43&amp;P43&amp;Q43&amp;R43</f>
        <v>#N/A</v>
      </c>
      <c r="T43" s="393" t="e">
        <f t="shared" ref="T43:T51" si="7">VALUE(S43)</f>
        <v>#N/A</v>
      </c>
    </row>
    <row r="44" spans="1:20" ht="25.5" customHeight="1" x14ac:dyDescent="0.15">
      <c r="A44" s="50">
        <v>13</v>
      </c>
      <c r="B44" s="485"/>
      <c r="C44" s="486"/>
      <c r="D44" s="71"/>
      <c r="E44" s="71"/>
      <c r="F44" s="72"/>
      <c r="G44" s="71"/>
      <c r="H44" s="73"/>
      <c r="I44" s="78"/>
      <c r="J44" s="91" t="str">
        <f>IFERROR(VLOOKUP(T44,'区分 (2)'!A:F,6,0),"")</f>
        <v/>
      </c>
      <c r="K44" s="92" t="str">
        <f t="shared" si="4"/>
        <v/>
      </c>
      <c r="L44" s="82"/>
      <c r="M44" s="94" t="str">
        <f t="shared" si="5"/>
        <v/>
      </c>
      <c r="N44" s="383"/>
      <c r="O44" s="392" t="e">
        <f>VLOOKUP(D44,'区分 (2)'!I:J,2,FALSE)</f>
        <v>#N/A</v>
      </c>
      <c r="P44" s="392" t="e">
        <f>VLOOKUP(E44,'区分 (2)'!K:L,2,FALSE)</f>
        <v>#N/A</v>
      </c>
      <c r="Q44" s="392" t="e">
        <f>VLOOKUP(F44,'区分 (2)'!M:N,2,FALSE)</f>
        <v>#N/A</v>
      </c>
      <c r="R44" s="392" t="e">
        <f>VLOOKUP(G44,'区分 (2)'!O:P,2,FALSE)</f>
        <v>#N/A</v>
      </c>
      <c r="S44" s="393" t="e">
        <f t="shared" si="6"/>
        <v>#N/A</v>
      </c>
      <c r="T44" s="393" t="e">
        <f t="shared" si="7"/>
        <v>#N/A</v>
      </c>
    </row>
    <row r="45" spans="1:20" ht="25.5" customHeight="1" x14ac:dyDescent="0.15">
      <c r="A45" s="50">
        <v>14</v>
      </c>
      <c r="B45" s="485"/>
      <c r="C45" s="486"/>
      <c r="D45" s="71"/>
      <c r="E45" s="71"/>
      <c r="F45" s="72"/>
      <c r="G45" s="71"/>
      <c r="H45" s="73"/>
      <c r="I45" s="78"/>
      <c r="J45" s="91" t="str">
        <f>IFERROR(VLOOKUP(T45,'区分 (2)'!A:F,6,0),"")</f>
        <v/>
      </c>
      <c r="K45" s="92" t="str">
        <f t="shared" si="4"/>
        <v/>
      </c>
      <c r="L45" s="82"/>
      <c r="M45" s="94" t="str">
        <f t="shared" si="5"/>
        <v/>
      </c>
      <c r="N45" s="383"/>
      <c r="O45" s="392" t="e">
        <f>VLOOKUP(D45,'区分 (2)'!I:J,2,FALSE)</f>
        <v>#N/A</v>
      </c>
      <c r="P45" s="392" t="e">
        <f>VLOOKUP(E45,'区分 (2)'!K:L,2,FALSE)</f>
        <v>#N/A</v>
      </c>
      <c r="Q45" s="392" t="e">
        <f>VLOOKUP(F45,'区分 (2)'!M:N,2,FALSE)</f>
        <v>#N/A</v>
      </c>
      <c r="R45" s="392" t="e">
        <f>VLOOKUP(G45,'区分 (2)'!O:P,2,FALSE)</f>
        <v>#N/A</v>
      </c>
      <c r="S45" s="393" t="e">
        <f t="shared" si="6"/>
        <v>#N/A</v>
      </c>
      <c r="T45" s="393" t="e">
        <f t="shared" si="7"/>
        <v>#N/A</v>
      </c>
    </row>
    <row r="46" spans="1:20" ht="25.5" customHeight="1" x14ac:dyDescent="0.15">
      <c r="A46" s="50">
        <v>15</v>
      </c>
      <c r="B46" s="485"/>
      <c r="C46" s="486"/>
      <c r="D46" s="71"/>
      <c r="E46" s="71"/>
      <c r="F46" s="72"/>
      <c r="G46" s="71"/>
      <c r="H46" s="73"/>
      <c r="I46" s="78"/>
      <c r="J46" s="91" t="str">
        <f>IFERROR(VLOOKUP(T46,'区分 (2)'!A:F,6,0),"")</f>
        <v/>
      </c>
      <c r="K46" s="92" t="str">
        <f t="shared" si="4"/>
        <v/>
      </c>
      <c r="L46" s="82"/>
      <c r="M46" s="94" t="str">
        <f t="shared" si="5"/>
        <v/>
      </c>
      <c r="N46" s="383"/>
      <c r="O46" s="392" t="e">
        <f>VLOOKUP(D46,'区分 (2)'!I:J,2,FALSE)</f>
        <v>#N/A</v>
      </c>
      <c r="P46" s="392" t="e">
        <f>VLOOKUP(E46,'区分 (2)'!K:L,2,FALSE)</f>
        <v>#N/A</v>
      </c>
      <c r="Q46" s="392" t="e">
        <f>VLOOKUP(F46,'区分 (2)'!M:N,2,FALSE)</f>
        <v>#N/A</v>
      </c>
      <c r="R46" s="392" t="e">
        <f>VLOOKUP(G46,'区分 (2)'!O:P,2,FALSE)</f>
        <v>#N/A</v>
      </c>
      <c r="S46" s="393" t="e">
        <f t="shared" si="6"/>
        <v>#N/A</v>
      </c>
      <c r="T46" s="393" t="e">
        <f t="shared" si="7"/>
        <v>#N/A</v>
      </c>
    </row>
    <row r="47" spans="1:20" ht="25.5" customHeight="1" x14ac:dyDescent="0.15">
      <c r="A47" s="50">
        <v>16</v>
      </c>
      <c r="B47" s="485"/>
      <c r="C47" s="486"/>
      <c r="D47" s="71"/>
      <c r="E47" s="71"/>
      <c r="F47" s="72"/>
      <c r="G47" s="71"/>
      <c r="H47" s="73"/>
      <c r="I47" s="78"/>
      <c r="J47" s="91" t="str">
        <f>IFERROR(VLOOKUP(T47,'区分 (2)'!A:F,6,0),"")</f>
        <v/>
      </c>
      <c r="K47" s="92" t="str">
        <f t="shared" si="4"/>
        <v/>
      </c>
      <c r="L47" s="82"/>
      <c r="M47" s="94" t="str">
        <f t="shared" si="5"/>
        <v/>
      </c>
      <c r="N47" s="383"/>
      <c r="O47" s="392" t="e">
        <f>VLOOKUP(D47,'区分 (2)'!I:J,2,FALSE)</f>
        <v>#N/A</v>
      </c>
      <c r="P47" s="392" t="e">
        <f>VLOOKUP(E47,'区分 (2)'!K:L,2,FALSE)</f>
        <v>#N/A</v>
      </c>
      <c r="Q47" s="392" t="e">
        <f>VLOOKUP(F47,'区分 (2)'!M:N,2,FALSE)</f>
        <v>#N/A</v>
      </c>
      <c r="R47" s="392" t="e">
        <f>VLOOKUP(G47,'区分 (2)'!O:P,2,FALSE)</f>
        <v>#N/A</v>
      </c>
      <c r="S47" s="393" t="e">
        <f t="shared" si="6"/>
        <v>#N/A</v>
      </c>
      <c r="T47" s="393" t="e">
        <f t="shared" si="7"/>
        <v>#N/A</v>
      </c>
    </row>
    <row r="48" spans="1:20" ht="25.5" customHeight="1" x14ac:dyDescent="0.15">
      <c r="A48" s="50">
        <v>17</v>
      </c>
      <c r="B48" s="485"/>
      <c r="C48" s="486"/>
      <c r="D48" s="71"/>
      <c r="E48" s="71"/>
      <c r="F48" s="72"/>
      <c r="G48" s="71"/>
      <c r="H48" s="73"/>
      <c r="I48" s="78"/>
      <c r="J48" s="91" t="str">
        <f>IFERROR(VLOOKUP(T48,'区分 (2)'!A:F,6,0),"")</f>
        <v/>
      </c>
      <c r="K48" s="92" t="str">
        <f t="shared" si="4"/>
        <v/>
      </c>
      <c r="L48" s="82"/>
      <c r="M48" s="94" t="str">
        <f t="shared" si="5"/>
        <v/>
      </c>
      <c r="N48" s="383"/>
      <c r="O48" s="392" t="e">
        <f>VLOOKUP(D48,'区分 (2)'!I:J,2,FALSE)</f>
        <v>#N/A</v>
      </c>
      <c r="P48" s="392" t="e">
        <f>VLOOKUP(E48,'区分 (2)'!K:L,2,FALSE)</f>
        <v>#N/A</v>
      </c>
      <c r="Q48" s="392" t="e">
        <f>VLOOKUP(F48,'区分 (2)'!M:N,2,FALSE)</f>
        <v>#N/A</v>
      </c>
      <c r="R48" s="392" t="e">
        <f>VLOOKUP(G48,'区分 (2)'!O:P,2,FALSE)</f>
        <v>#N/A</v>
      </c>
      <c r="S48" s="393" t="e">
        <f t="shared" si="6"/>
        <v>#N/A</v>
      </c>
      <c r="T48" s="393" t="e">
        <f t="shared" si="7"/>
        <v>#N/A</v>
      </c>
    </row>
    <row r="49" spans="1:20" ht="25.5" customHeight="1" x14ac:dyDescent="0.15">
      <c r="A49" s="50">
        <v>18</v>
      </c>
      <c r="B49" s="485"/>
      <c r="C49" s="486"/>
      <c r="D49" s="71"/>
      <c r="E49" s="71"/>
      <c r="F49" s="72"/>
      <c r="G49" s="71"/>
      <c r="H49" s="74"/>
      <c r="I49" s="78"/>
      <c r="J49" s="91" t="str">
        <f>IFERROR(VLOOKUP(T49,'区分 (2)'!A:F,6,0),"")</f>
        <v/>
      </c>
      <c r="K49" s="92" t="str">
        <f t="shared" si="4"/>
        <v/>
      </c>
      <c r="L49" s="83"/>
      <c r="M49" s="94" t="str">
        <f t="shared" si="5"/>
        <v/>
      </c>
      <c r="N49" s="383"/>
      <c r="O49" s="392" t="e">
        <f>VLOOKUP(D49,'区分 (2)'!I:J,2,FALSE)</f>
        <v>#N/A</v>
      </c>
      <c r="P49" s="392" t="e">
        <f>VLOOKUP(E49,'区分 (2)'!K:L,2,FALSE)</f>
        <v>#N/A</v>
      </c>
      <c r="Q49" s="392" t="e">
        <f>VLOOKUP(F49,'区分 (2)'!M:N,2,FALSE)</f>
        <v>#N/A</v>
      </c>
      <c r="R49" s="392" t="e">
        <f>VLOOKUP(G49,'区分 (2)'!O:P,2,FALSE)</f>
        <v>#N/A</v>
      </c>
      <c r="S49" s="393" t="e">
        <f t="shared" si="6"/>
        <v>#N/A</v>
      </c>
      <c r="T49" s="393" t="e">
        <f t="shared" si="7"/>
        <v>#N/A</v>
      </c>
    </row>
    <row r="50" spans="1:20" ht="25.5" customHeight="1" x14ac:dyDescent="0.15">
      <c r="A50" s="50">
        <v>19</v>
      </c>
      <c r="B50" s="485"/>
      <c r="C50" s="486"/>
      <c r="D50" s="71"/>
      <c r="E50" s="71"/>
      <c r="F50" s="72"/>
      <c r="G50" s="71"/>
      <c r="H50" s="74"/>
      <c r="I50" s="78"/>
      <c r="J50" s="91" t="str">
        <f>IFERROR(VLOOKUP(T50,'区分 (2)'!A:F,6,0),"")</f>
        <v/>
      </c>
      <c r="K50" s="92" t="str">
        <f t="shared" si="4"/>
        <v/>
      </c>
      <c r="L50" s="83"/>
      <c r="M50" s="94" t="str">
        <f t="shared" si="5"/>
        <v/>
      </c>
      <c r="N50" s="383"/>
      <c r="O50" s="392" t="e">
        <f>VLOOKUP(D50,'区分 (2)'!I:J,2,FALSE)</f>
        <v>#N/A</v>
      </c>
      <c r="P50" s="392" t="e">
        <f>VLOOKUP(E50,'区分 (2)'!K:L,2,FALSE)</f>
        <v>#N/A</v>
      </c>
      <c r="Q50" s="392" t="e">
        <f>VLOOKUP(F50,'区分 (2)'!M:N,2,FALSE)</f>
        <v>#N/A</v>
      </c>
      <c r="R50" s="392" t="e">
        <f>VLOOKUP(G50,'区分 (2)'!O:P,2,FALSE)</f>
        <v>#N/A</v>
      </c>
      <c r="S50" s="393" t="e">
        <f t="shared" si="6"/>
        <v>#N/A</v>
      </c>
      <c r="T50" s="393" t="e">
        <f t="shared" si="7"/>
        <v>#N/A</v>
      </c>
    </row>
    <row r="51" spans="1:20" ht="25.5" customHeight="1" thickBot="1" x14ac:dyDescent="0.2">
      <c r="A51" s="50">
        <v>20</v>
      </c>
      <c r="B51" s="494"/>
      <c r="C51" s="495"/>
      <c r="D51" s="232"/>
      <c r="E51" s="232"/>
      <c r="F51" s="233"/>
      <c r="G51" s="232"/>
      <c r="H51" s="79"/>
      <c r="I51" s="80"/>
      <c r="J51" s="91" t="str">
        <f>IFERROR(VLOOKUP(T51,'区分 (2)'!A:F,6,0),"")</f>
        <v/>
      </c>
      <c r="K51" s="92" t="str">
        <f t="shared" si="4"/>
        <v/>
      </c>
      <c r="L51" s="84"/>
      <c r="M51" s="94" t="str">
        <f t="shared" si="5"/>
        <v/>
      </c>
      <c r="N51" s="383"/>
      <c r="O51" s="392" t="e">
        <f>VLOOKUP(D51,'区分 (2)'!I:J,2,FALSE)</f>
        <v>#N/A</v>
      </c>
      <c r="P51" s="392" t="e">
        <f>VLOOKUP(E51,'区分 (2)'!K:L,2,FALSE)</f>
        <v>#N/A</v>
      </c>
      <c r="Q51" s="392" t="e">
        <f>VLOOKUP(F51,'区分 (2)'!M:N,2,FALSE)</f>
        <v>#N/A</v>
      </c>
      <c r="R51" s="392" t="e">
        <f>VLOOKUP(G51,'区分 (2)'!O:P,2,FALSE)</f>
        <v>#N/A</v>
      </c>
      <c r="S51" s="393" t="e">
        <f t="shared" si="6"/>
        <v>#N/A</v>
      </c>
      <c r="T51" s="393" t="e">
        <f t="shared" si="7"/>
        <v>#N/A</v>
      </c>
    </row>
    <row r="52" spans="1:20" ht="21.75" customHeight="1" thickTop="1" thickBot="1" x14ac:dyDescent="0.2">
      <c r="A52" s="31"/>
      <c r="B52" s="274" t="s">
        <v>31</v>
      </c>
      <c r="C52" s="274"/>
      <c r="D52" s="274"/>
      <c r="E52" s="274"/>
      <c r="F52" s="274"/>
      <c r="G52" s="274"/>
      <c r="H52" s="274"/>
      <c r="I52" s="59"/>
      <c r="J52" s="60"/>
      <c r="K52" s="61">
        <f>SUM(K42:K51)</f>
        <v>0</v>
      </c>
      <c r="L52" s="62">
        <f>SUM(L42:L51)</f>
        <v>0</v>
      </c>
      <c r="M52" s="61">
        <f>SUM(M42:M51)</f>
        <v>0</v>
      </c>
      <c r="N52" s="380"/>
      <c r="O52" s="389"/>
      <c r="P52" s="389"/>
      <c r="Q52" s="389"/>
      <c r="R52" s="389"/>
      <c r="S52" s="389"/>
      <c r="T52" s="389"/>
    </row>
    <row r="53" spans="1:20" ht="21.75" customHeight="1" thickTop="1" x14ac:dyDescent="0.15">
      <c r="A53" s="31"/>
      <c r="B53" s="275" t="s">
        <v>112</v>
      </c>
      <c r="C53" s="276"/>
      <c r="D53" s="276"/>
      <c r="E53" s="276"/>
      <c r="F53" s="276"/>
      <c r="G53" s="276"/>
      <c r="H53" s="276"/>
      <c r="I53" s="276"/>
      <c r="J53" s="277"/>
      <c r="K53" s="54">
        <f>K24+K52</f>
        <v>5004000</v>
      </c>
      <c r="L53" s="54">
        <f>L24+L52</f>
        <v>4978491</v>
      </c>
      <c r="M53" s="54">
        <f>M24+M52</f>
        <v>25509</v>
      </c>
      <c r="N53" s="380"/>
      <c r="O53" s="389"/>
      <c r="P53" s="389"/>
      <c r="Q53" s="389"/>
      <c r="R53" s="389"/>
      <c r="S53" s="389"/>
      <c r="T53" s="389"/>
    </row>
    <row r="54" spans="1:20" x14ac:dyDescent="0.15">
      <c r="A54" s="31"/>
      <c r="B54" s="55" t="s">
        <v>32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98"/>
      <c r="O54" s="389"/>
      <c r="P54" s="389"/>
      <c r="Q54" s="389"/>
      <c r="R54" s="389"/>
      <c r="S54" s="389"/>
      <c r="T54" s="389"/>
    </row>
    <row r="55" spans="1:20" x14ac:dyDescent="0.15">
      <c r="A55" s="31"/>
      <c r="B55" s="55" t="s">
        <v>33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98"/>
      <c r="O55" s="389"/>
      <c r="P55" s="389"/>
      <c r="Q55" s="389"/>
      <c r="R55" s="389"/>
      <c r="S55" s="389"/>
      <c r="T55" s="389"/>
    </row>
    <row r="56" spans="1:20" x14ac:dyDescent="0.15">
      <c r="A56" s="31"/>
      <c r="B56" s="56" t="s">
        <v>34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98"/>
      <c r="O56" s="389"/>
      <c r="P56" s="389"/>
      <c r="Q56" s="389"/>
      <c r="R56" s="389"/>
      <c r="S56" s="389"/>
      <c r="T56" s="389"/>
    </row>
    <row r="57" spans="1:20" x14ac:dyDescent="0.15">
      <c r="A57" s="31"/>
      <c r="B57" s="463" t="s">
        <v>114</v>
      </c>
      <c r="C57" s="463"/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365"/>
      <c r="O57" s="389"/>
      <c r="P57" s="389"/>
      <c r="Q57" s="389"/>
      <c r="R57" s="389"/>
      <c r="S57" s="389"/>
      <c r="T57" s="389"/>
    </row>
    <row r="58" spans="1:20" x14ac:dyDescent="0.15">
      <c r="B58" s="97" t="s">
        <v>113</v>
      </c>
    </row>
  </sheetData>
  <sheetProtection sheet="1" insertColumns="0" insertRows="0" deleteColumns="0" deleteRows="0" autoFilter="0"/>
  <mergeCells count="44">
    <mergeCell ref="B50:C50"/>
    <mergeCell ref="B51:C51"/>
    <mergeCell ref="B57:M57"/>
    <mergeCell ref="B44:C44"/>
    <mergeCell ref="B45:C45"/>
    <mergeCell ref="B46:C46"/>
    <mergeCell ref="B47:C47"/>
    <mergeCell ref="B48:C48"/>
    <mergeCell ref="B49:C49"/>
    <mergeCell ref="B43:C43"/>
    <mergeCell ref="B22:C22"/>
    <mergeCell ref="B23:C23"/>
    <mergeCell ref="B28:M28"/>
    <mergeCell ref="K31:M31"/>
    <mergeCell ref="B34:B36"/>
    <mergeCell ref="I34:J35"/>
    <mergeCell ref="K34:L35"/>
    <mergeCell ref="M34:M36"/>
    <mergeCell ref="I36:J36"/>
    <mergeCell ref="K36:L36"/>
    <mergeCell ref="C37:E37"/>
    <mergeCell ref="F37:G37"/>
    <mergeCell ref="I37:J37"/>
    <mergeCell ref="K37:L37"/>
    <mergeCell ref="B42:C42"/>
    <mergeCell ref="B21:C21"/>
    <mergeCell ref="C9:E9"/>
    <mergeCell ref="F9:G9"/>
    <mergeCell ref="I9:J9"/>
    <mergeCell ref="K9:L9"/>
    <mergeCell ref="B14:C14"/>
    <mergeCell ref="B15:C15"/>
    <mergeCell ref="B16:C16"/>
    <mergeCell ref="B17:C17"/>
    <mergeCell ref="B18:C18"/>
    <mergeCell ref="B19:C19"/>
    <mergeCell ref="B20:C20"/>
    <mergeCell ref="K3:M3"/>
    <mergeCell ref="B6:B8"/>
    <mergeCell ref="I6:J7"/>
    <mergeCell ref="K6:L7"/>
    <mergeCell ref="M6:M8"/>
    <mergeCell ref="I8:J8"/>
    <mergeCell ref="K8:L8"/>
  </mergeCells>
  <phoneticPr fontId="3"/>
  <conditionalFormatting sqref="K3:M3">
    <cfRule type="expression" dxfId="144" priority="8">
      <formula>$K$3=0</formula>
    </cfRule>
  </conditionalFormatting>
  <conditionalFormatting sqref="K31:N31">
    <cfRule type="expression" dxfId="143" priority="7">
      <formula>$K$3=0</formula>
    </cfRule>
  </conditionalFormatting>
  <conditionalFormatting sqref="B9">
    <cfRule type="cellIs" dxfId="142" priority="6" operator="greaterThan">
      <formula>0</formula>
    </cfRule>
  </conditionalFormatting>
  <conditionalFormatting sqref="F9:G9">
    <cfRule type="cellIs" dxfId="141" priority="5" operator="greaterThan">
      <formula>0</formula>
    </cfRule>
  </conditionalFormatting>
  <conditionalFormatting sqref="B14:I23">
    <cfRule type="expression" dxfId="140" priority="4">
      <formula>OR($B$14:$I$23&lt;&gt;"")</formula>
    </cfRule>
  </conditionalFormatting>
  <conditionalFormatting sqref="L14:L23">
    <cfRule type="expression" dxfId="139" priority="3">
      <formula>OR($L$14:$L$23&lt;&gt;"")</formula>
    </cfRule>
  </conditionalFormatting>
  <conditionalFormatting sqref="B42:I51">
    <cfRule type="expression" dxfId="138" priority="2">
      <formula>OR($B$42:$I$51&lt;&gt;"")</formula>
    </cfRule>
  </conditionalFormatting>
  <conditionalFormatting sqref="L42:L51">
    <cfRule type="expression" dxfId="137" priority="1">
      <formula>OR($L$42:$L$51&lt;&gt;"")</formula>
    </cfRule>
  </conditionalFormatting>
  <pageMargins left="0.43307086614173229" right="0.43307086614173229" top="0.35433070866141736" bottom="0.15748031496062992" header="0.31496062992125984" footer="0.31496062992125984"/>
  <pageSetup paperSize="9" scale="99" fitToHeight="0" orientation="landscape" r:id="rId1"/>
  <headerFooter>
    <oddHeader>&amp;R&amp;P/&amp;N</oddHeader>
  </headerFooter>
  <rowBreaks count="1" manualBreakCount="1">
    <brk id="2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AFF37C-9E88-4256-9950-A163265EEDE9}">
          <x14:formula1>
            <xm:f>区分!$J$3:$J$5</xm:f>
          </x14:formula1>
          <xm:sqref>E14:E23 E42:E51</xm:sqref>
        </x14:dataValidation>
        <x14:dataValidation type="list" allowBlank="1" showInputMessage="1" showErrorMessage="1" xr:uid="{C749F3BC-2F9A-4A5E-92F6-13F4EAB2BA41}">
          <x14:formula1>
            <xm:f>区分!$I$3</xm:f>
          </x14:formula1>
          <xm:sqref>D14:D23 D42:D51</xm:sqref>
        </x14:dataValidation>
        <x14:dataValidation type="list" allowBlank="1" showInputMessage="1" showErrorMessage="1" xr:uid="{0E9DCE3B-D290-4D65-96E3-D52D71FAF30E}">
          <x14:formula1>
            <xm:f>区分!$L$3:$L$9</xm:f>
          </x14:formula1>
          <xm:sqref>G14:G23 G42:G51</xm:sqref>
        </x14:dataValidation>
        <x14:dataValidation type="list" allowBlank="1" showInputMessage="1" showErrorMessage="1" xr:uid="{BDC5E302-B35E-4AEB-A5D4-9E2FBCBEA609}">
          <x14:formula1>
            <xm:f>区分!$K$3:$K$5</xm:f>
          </x14:formula1>
          <xm:sqref>F14:F23 F42:F51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6CF4-581A-4CF5-91EE-AA66CA62C091}">
  <sheetPr>
    <tabColor rgb="FF92D050"/>
    <pageSetUpPr fitToPage="1"/>
  </sheetPr>
  <dimension ref="A1:N342"/>
  <sheetViews>
    <sheetView view="pageBreakPreview" zoomScale="85" zoomScaleNormal="100" zoomScaleSheetLayoutView="85" workbookViewId="0">
      <selection activeCell="N11" sqref="N11"/>
    </sheetView>
  </sheetViews>
  <sheetFormatPr defaultRowHeight="15" customHeight="1" x14ac:dyDescent="0.15"/>
  <cols>
    <col min="1" max="1" width="4.85546875" style="199" bestFit="1" customWidth="1"/>
    <col min="2" max="2" width="10.5703125" style="199" customWidth="1"/>
    <col min="3" max="8" width="11.5703125" style="199" customWidth="1"/>
    <col min="9" max="11" width="12.28515625" style="199" customWidth="1"/>
    <col min="12" max="12" width="12.42578125" style="303" customWidth="1"/>
    <col min="13" max="13" width="9.140625" style="199"/>
    <col min="14" max="14" width="25.140625" style="199" customWidth="1"/>
    <col min="15" max="16384" width="9.140625" style="199"/>
  </cols>
  <sheetData>
    <row r="1" spans="1:14" ht="24.75" customHeight="1" x14ac:dyDescent="0.15">
      <c r="A1" s="279"/>
      <c r="B1" s="280" t="s">
        <v>140</v>
      </c>
      <c r="C1" s="279"/>
      <c r="D1" s="279"/>
      <c r="E1" s="281" t="s">
        <v>228</v>
      </c>
      <c r="F1" s="279"/>
      <c r="G1" s="279"/>
      <c r="H1" s="279"/>
      <c r="I1" s="279"/>
      <c r="J1" s="279"/>
      <c r="K1" s="279"/>
      <c r="L1" s="298"/>
    </row>
    <row r="2" spans="1:14" ht="6.75" customHeight="1" thickBot="1" x14ac:dyDescent="0.2">
      <c r="A2" s="279"/>
      <c r="B2" s="280"/>
      <c r="C2" s="279"/>
      <c r="D2" s="279"/>
      <c r="E2" s="279"/>
      <c r="F2" s="279"/>
      <c r="G2" s="279"/>
      <c r="H2" s="279"/>
      <c r="I2" s="279"/>
      <c r="J2" s="279"/>
      <c r="K2" s="279"/>
      <c r="L2" s="298"/>
    </row>
    <row r="3" spans="1:14" ht="30" customHeight="1" thickTop="1" thickBot="1" x14ac:dyDescent="0.2">
      <c r="A3" s="279">
        <v>1</v>
      </c>
      <c r="B3" s="282" t="s">
        <v>88</v>
      </c>
      <c r="C3" s="500"/>
      <c r="D3" s="501"/>
      <c r="E3" s="283" t="s">
        <v>89</v>
      </c>
      <c r="F3" s="284"/>
      <c r="G3" s="503">
        <f>VLOOKUP($A3,精算書!A:M,8,FALSE)</f>
        <v>0</v>
      </c>
      <c r="H3" s="504"/>
      <c r="I3" s="285" t="s">
        <v>123</v>
      </c>
      <c r="J3" s="512" t="str">
        <f>VLOOKUP($A3,精算書!A:M,10,FALSE)</f>
        <v/>
      </c>
      <c r="K3" s="513"/>
      <c r="L3" s="298"/>
      <c r="N3" s="278"/>
    </row>
    <row r="4" spans="1:14" ht="15" customHeight="1" thickTop="1" x14ac:dyDescent="0.15">
      <c r="A4" s="279"/>
      <c r="B4" s="505" t="s">
        <v>109</v>
      </c>
      <c r="C4" s="507" t="s">
        <v>144</v>
      </c>
      <c r="D4" s="508"/>
      <c r="E4" s="508"/>
      <c r="F4" s="508"/>
      <c r="G4" s="508"/>
      <c r="H4" s="509"/>
      <c r="I4" s="505" t="s">
        <v>90</v>
      </c>
      <c r="J4" s="505" t="s">
        <v>91</v>
      </c>
      <c r="K4" s="515" t="s">
        <v>111</v>
      </c>
      <c r="L4" s="518" t="s">
        <v>143</v>
      </c>
    </row>
    <row r="5" spans="1:14" ht="23.25" thickBot="1" x14ac:dyDescent="0.2">
      <c r="A5" s="279"/>
      <c r="B5" s="506"/>
      <c r="C5" s="286" t="s">
        <v>92</v>
      </c>
      <c r="D5" s="287" t="s">
        <v>93</v>
      </c>
      <c r="E5" s="286" t="s">
        <v>94</v>
      </c>
      <c r="F5" s="286" t="s">
        <v>95</v>
      </c>
      <c r="G5" s="286" t="s">
        <v>133</v>
      </c>
      <c r="H5" s="286" t="s">
        <v>96</v>
      </c>
      <c r="I5" s="514"/>
      <c r="J5" s="514"/>
      <c r="K5" s="505"/>
      <c r="L5" s="519"/>
    </row>
    <row r="6" spans="1:14" ht="15" customHeight="1" thickTop="1" thickBot="1" x14ac:dyDescent="0.2">
      <c r="A6" s="279"/>
      <c r="B6" s="288" t="s">
        <v>97</v>
      </c>
      <c r="C6" s="203"/>
      <c r="D6" s="204"/>
      <c r="E6" s="205"/>
      <c r="F6" s="205"/>
      <c r="G6" s="205"/>
      <c r="H6" s="206"/>
      <c r="I6" s="289">
        <f>SUM(C6:H6)</f>
        <v>0</v>
      </c>
      <c r="J6" s="290">
        <f>ROUNDDOWN($I6*$C$3,0)</f>
        <v>0</v>
      </c>
      <c r="K6" s="290">
        <f>MIN(J6,$J$3)</f>
        <v>0</v>
      </c>
      <c r="L6" s="299"/>
      <c r="N6" s="235" t="s">
        <v>141</v>
      </c>
    </row>
    <row r="7" spans="1:14" ht="15" customHeight="1" thickBot="1" x14ac:dyDescent="0.2">
      <c r="A7" s="279"/>
      <c r="B7" s="288" t="s">
        <v>98</v>
      </c>
      <c r="C7" s="207"/>
      <c r="D7" s="201"/>
      <c r="E7" s="202"/>
      <c r="F7" s="202"/>
      <c r="G7" s="202"/>
      <c r="H7" s="208"/>
      <c r="I7" s="289">
        <f t="shared" ref="I7:I17" si="0">SUM(C7:H7)</f>
        <v>0</v>
      </c>
      <c r="J7" s="290">
        <f t="shared" ref="J7:J17" si="1">ROUNDDOWN($I7*$C$3,0)</f>
        <v>0</v>
      </c>
      <c r="K7" s="290">
        <f t="shared" ref="K7:K17" si="2">MIN(J7,$J$3)</f>
        <v>0</v>
      </c>
      <c r="L7" s="300"/>
      <c r="N7" s="304">
        <f>SUM(L18,L35,L52,L69,L86,L103,L120,L137,L154,L171,L188,L205,L222,L239,L256,L273,L290,L307,L324,L341)</f>
        <v>0</v>
      </c>
    </row>
    <row r="8" spans="1:14" ht="15" customHeight="1" x14ac:dyDescent="0.15">
      <c r="A8" s="279"/>
      <c r="B8" s="288" t="s">
        <v>99</v>
      </c>
      <c r="C8" s="207"/>
      <c r="D8" s="201"/>
      <c r="E8" s="202"/>
      <c r="F8" s="202"/>
      <c r="G8" s="202"/>
      <c r="H8" s="208"/>
      <c r="I8" s="289">
        <f t="shared" si="0"/>
        <v>0</v>
      </c>
      <c r="J8" s="290">
        <f t="shared" si="1"/>
        <v>0</v>
      </c>
      <c r="K8" s="290">
        <f t="shared" si="2"/>
        <v>0</v>
      </c>
      <c r="L8" s="300"/>
      <c r="N8" s="199" t="s">
        <v>142</v>
      </c>
    </row>
    <row r="9" spans="1:14" ht="15" customHeight="1" x14ac:dyDescent="0.15">
      <c r="A9" s="279"/>
      <c r="B9" s="288" t="s">
        <v>100</v>
      </c>
      <c r="C9" s="207"/>
      <c r="D9" s="201"/>
      <c r="E9" s="202"/>
      <c r="F9" s="202"/>
      <c r="G9" s="202"/>
      <c r="H9" s="208"/>
      <c r="I9" s="289">
        <f t="shared" si="0"/>
        <v>0</v>
      </c>
      <c r="J9" s="290">
        <f t="shared" si="1"/>
        <v>0</v>
      </c>
      <c r="K9" s="290">
        <f t="shared" si="2"/>
        <v>0</v>
      </c>
      <c r="L9" s="300"/>
    </row>
    <row r="10" spans="1:14" ht="15" customHeight="1" x14ac:dyDescent="0.15">
      <c r="A10" s="279"/>
      <c r="B10" s="288" t="s">
        <v>101</v>
      </c>
      <c r="C10" s="207"/>
      <c r="D10" s="201"/>
      <c r="E10" s="202"/>
      <c r="F10" s="202"/>
      <c r="G10" s="202"/>
      <c r="H10" s="208"/>
      <c r="I10" s="289">
        <f t="shared" si="0"/>
        <v>0</v>
      </c>
      <c r="J10" s="290">
        <f t="shared" si="1"/>
        <v>0</v>
      </c>
      <c r="K10" s="290">
        <f t="shared" si="2"/>
        <v>0</v>
      </c>
      <c r="L10" s="300"/>
    </row>
    <row r="11" spans="1:14" ht="15" customHeight="1" x14ac:dyDescent="0.15">
      <c r="A11" s="279"/>
      <c r="B11" s="288" t="s">
        <v>102</v>
      </c>
      <c r="C11" s="207"/>
      <c r="D11" s="201"/>
      <c r="E11" s="202"/>
      <c r="F11" s="202"/>
      <c r="G11" s="202"/>
      <c r="H11" s="208"/>
      <c r="I11" s="289">
        <f t="shared" si="0"/>
        <v>0</v>
      </c>
      <c r="J11" s="290">
        <f t="shared" si="1"/>
        <v>0</v>
      </c>
      <c r="K11" s="290">
        <f t="shared" si="2"/>
        <v>0</v>
      </c>
      <c r="L11" s="300"/>
    </row>
    <row r="12" spans="1:14" ht="15" customHeight="1" x14ac:dyDescent="0.15">
      <c r="A12" s="279"/>
      <c r="B12" s="288" t="s">
        <v>103</v>
      </c>
      <c r="C12" s="207"/>
      <c r="D12" s="201"/>
      <c r="E12" s="202"/>
      <c r="F12" s="202"/>
      <c r="G12" s="202"/>
      <c r="H12" s="208"/>
      <c r="I12" s="289">
        <f t="shared" si="0"/>
        <v>0</v>
      </c>
      <c r="J12" s="290">
        <f t="shared" si="1"/>
        <v>0</v>
      </c>
      <c r="K12" s="290">
        <f t="shared" si="2"/>
        <v>0</v>
      </c>
      <c r="L12" s="300"/>
    </row>
    <row r="13" spans="1:14" ht="15" customHeight="1" x14ac:dyDescent="0.15">
      <c r="A13" s="279"/>
      <c r="B13" s="288" t="s">
        <v>104</v>
      </c>
      <c r="C13" s="207"/>
      <c r="D13" s="201"/>
      <c r="E13" s="202"/>
      <c r="F13" s="202"/>
      <c r="G13" s="202"/>
      <c r="H13" s="208"/>
      <c r="I13" s="289">
        <f t="shared" si="0"/>
        <v>0</v>
      </c>
      <c r="J13" s="290">
        <f t="shared" si="1"/>
        <v>0</v>
      </c>
      <c r="K13" s="290">
        <f t="shared" si="2"/>
        <v>0</v>
      </c>
      <c r="L13" s="300"/>
    </row>
    <row r="14" spans="1:14" ht="15" customHeight="1" x14ac:dyDescent="0.15">
      <c r="A14" s="279"/>
      <c r="B14" s="288" t="s">
        <v>105</v>
      </c>
      <c r="C14" s="207"/>
      <c r="D14" s="201"/>
      <c r="E14" s="202"/>
      <c r="F14" s="202"/>
      <c r="G14" s="202"/>
      <c r="H14" s="208"/>
      <c r="I14" s="289">
        <f t="shared" si="0"/>
        <v>0</v>
      </c>
      <c r="J14" s="290">
        <f t="shared" si="1"/>
        <v>0</v>
      </c>
      <c r="K14" s="290">
        <f t="shared" si="2"/>
        <v>0</v>
      </c>
      <c r="L14" s="300"/>
    </row>
    <row r="15" spans="1:14" ht="15" customHeight="1" x14ac:dyDescent="0.15">
      <c r="A15" s="279"/>
      <c r="B15" s="288" t="s">
        <v>106</v>
      </c>
      <c r="C15" s="207"/>
      <c r="D15" s="201"/>
      <c r="E15" s="202"/>
      <c r="F15" s="202"/>
      <c r="G15" s="202"/>
      <c r="H15" s="208"/>
      <c r="I15" s="289">
        <f t="shared" si="0"/>
        <v>0</v>
      </c>
      <c r="J15" s="290">
        <f t="shared" si="1"/>
        <v>0</v>
      </c>
      <c r="K15" s="290">
        <f t="shared" si="2"/>
        <v>0</v>
      </c>
      <c r="L15" s="300"/>
    </row>
    <row r="16" spans="1:14" ht="15" customHeight="1" x14ac:dyDescent="0.15">
      <c r="A16" s="279"/>
      <c r="B16" s="288" t="s">
        <v>107</v>
      </c>
      <c r="C16" s="207"/>
      <c r="D16" s="201"/>
      <c r="E16" s="202"/>
      <c r="F16" s="202"/>
      <c r="G16" s="202"/>
      <c r="H16" s="208"/>
      <c r="I16" s="289">
        <f t="shared" si="0"/>
        <v>0</v>
      </c>
      <c r="J16" s="290">
        <f t="shared" si="1"/>
        <v>0</v>
      </c>
      <c r="K16" s="290">
        <f t="shared" si="2"/>
        <v>0</v>
      </c>
      <c r="L16" s="300"/>
    </row>
    <row r="17" spans="1:12" ht="15" customHeight="1" thickBot="1" x14ac:dyDescent="0.2">
      <c r="A17" s="279"/>
      <c r="B17" s="288" t="s">
        <v>108</v>
      </c>
      <c r="C17" s="209"/>
      <c r="D17" s="210"/>
      <c r="E17" s="211"/>
      <c r="F17" s="211"/>
      <c r="G17" s="211"/>
      <c r="H17" s="212"/>
      <c r="I17" s="291">
        <f t="shared" si="0"/>
        <v>0</v>
      </c>
      <c r="J17" s="290">
        <f t="shared" si="1"/>
        <v>0</v>
      </c>
      <c r="K17" s="292">
        <f t="shared" si="2"/>
        <v>0</v>
      </c>
      <c r="L17" s="301"/>
    </row>
    <row r="18" spans="1:12" ht="30" customHeight="1" thickTop="1" thickBot="1" x14ac:dyDescent="0.2">
      <c r="A18" s="279"/>
      <c r="B18" s="502" t="s">
        <v>229</v>
      </c>
      <c r="C18" s="502"/>
      <c r="D18" s="502"/>
      <c r="E18" s="502"/>
      <c r="F18" s="502"/>
      <c r="G18" s="502"/>
      <c r="H18" s="502"/>
      <c r="I18" s="516" t="s">
        <v>110</v>
      </c>
      <c r="J18" s="510"/>
      <c r="K18" s="394">
        <f>SUM(K6:K17)</f>
        <v>0</v>
      </c>
      <c r="L18" s="302">
        <f>SUM(L6:L17)</f>
        <v>0</v>
      </c>
    </row>
    <row r="19" spans="1:12" ht="24" customHeight="1" thickTop="1" thickBot="1" x14ac:dyDescent="0.2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98"/>
    </row>
    <row r="20" spans="1:12" ht="30" customHeight="1" thickTop="1" thickBot="1" x14ac:dyDescent="0.2">
      <c r="A20" s="279">
        <f>A3+1</f>
        <v>2</v>
      </c>
      <c r="B20" s="282" t="s">
        <v>88</v>
      </c>
      <c r="C20" s="500"/>
      <c r="D20" s="501"/>
      <c r="E20" s="283" t="s">
        <v>89</v>
      </c>
      <c r="F20" s="284"/>
      <c r="G20" s="503">
        <f>VLOOKUP($A20,精算書!A:M,8,FALSE)</f>
        <v>0</v>
      </c>
      <c r="H20" s="504"/>
      <c r="I20" s="285" t="s">
        <v>123</v>
      </c>
      <c r="J20" s="512" t="str">
        <f>VLOOKUP($A20,精算書!A:M,10,FALSE)</f>
        <v/>
      </c>
      <c r="K20" s="513"/>
      <c r="L20" s="298"/>
    </row>
    <row r="21" spans="1:12" ht="15" customHeight="1" thickTop="1" x14ac:dyDescent="0.15">
      <c r="A21" s="279"/>
      <c r="B21" s="506" t="s">
        <v>109</v>
      </c>
      <c r="C21" s="507" t="s">
        <v>144</v>
      </c>
      <c r="D21" s="508"/>
      <c r="E21" s="508"/>
      <c r="F21" s="508"/>
      <c r="G21" s="508"/>
      <c r="H21" s="509"/>
      <c r="I21" s="505" t="s">
        <v>90</v>
      </c>
      <c r="J21" s="505" t="s">
        <v>91</v>
      </c>
      <c r="K21" s="515" t="s">
        <v>111</v>
      </c>
      <c r="L21" s="518" t="s">
        <v>143</v>
      </c>
    </row>
    <row r="22" spans="1:12" ht="23.25" thickBot="1" x14ac:dyDescent="0.2">
      <c r="A22" s="279"/>
      <c r="B22" s="506"/>
      <c r="C22" s="286" t="s">
        <v>92</v>
      </c>
      <c r="D22" s="287" t="s">
        <v>93</v>
      </c>
      <c r="E22" s="286" t="s">
        <v>94</v>
      </c>
      <c r="F22" s="286" t="s">
        <v>95</v>
      </c>
      <c r="G22" s="286" t="s">
        <v>133</v>
      </c>
      <c r="H22" s="286" t="s">
        <v>96</v>
      </c>
      <c r="I22" s="514"/>
      <c r="J22" s="514"/>
      <c r="K22" s="505"/>
      <c r="L22" s="519"/>
    </row>
    <row r="23" spans="1:12" ht="15" customHeight="1" thickTop="1" x14ac:dyDescent="0.15">
      <c r="A23" s="279"/>
      <c r="B23" s="288" t="s">
        <v>97</v>
      </c>
      <c r="C23" s="213"/>
      <c r="D23" s="216"/>
      <c r="E23" s="205"/>
      <c r="F23" s="205"/>
      <c r="G23" s="205"/>
      <c r="H23" s="206"/>
      <c r="I23" s="289">
        <f>SUM(C23:H23)</f>
        <v>0</v>
      </c>
      <c r="J23" s="290">
        <f>ROUNDDOWN($I23*$C$20,0)</f>
        <v>0</v>
      </c>
      <c r="K23" s="290">
        <f>MIN(J23,$J$20)</f>
        <v>0</v>
      </c>
      <c r="L23" s="299"/>
    </row>
    <row r="24" spans="1:12" ht="15" customHeight="1" x14ac:dyDescent="0.15">
      <c r="A24" s="279"/>
      <c r="B24" s="288" t="s">
        <v>98</v>
      </c>
      <c r="C24" s="214"/>
      <c r="D24" s="202"/>
      <c r="E24" s="202"/>
      <c r="F24" s="202"/>
      <c r="G24" s="202"/>
      <c r="H24" s="208"/>
      <c r="I24" s="289">
        <f t="shared" ref="I24:I34" si="3">SUM(C24:H24)</f>
        <v>0</v>
      </c>
      <c r="J24" s="290">
        <f t="shared" ref="J24:J34" si="4">ROUNDDOWN($I24*$C$20,0)</f>
        <v>0</v>
      </c>
      <c r="K24" s="290">
        <f t="shared" ref="K24:K34" si="5">MIN(J24,$J$20)</f>
        <v>0</v>
      </c>
      <c r="L24" s="300"/>
    </row>
    <row r="25" spans="1:12" ht="15" customHeight="1" x14ac:dyDescent="0.15">
      <c r="A25" s="279"/>
      <c r="B25" s="288" t="s">
        <v>99</v>
      </c>
      <c r="C25" s="214"/>
      <c r="D25" s="202"/>
      <c r="E25" s="202"/>
      <c r="F25" s="202"/>
      <c r="G25" s="202"/>
      <c r="H25" s="208"/>
      <c r="I25" s="289">
        <f t="shared" si="3"/>
        <v>0</v>
      </c>
      <c r="J25" s="290">
        <f t="shared" si="4"/>
        <v>0</v>
      </c>
      <c r="K25" s="290">
        <f t="shared" si="5"/>
        <v>0</v>
      </c>
      <c r="L25" s="300"/>
    </row>
    <row r="26" spans="1:12" ht="15" customHeight="1" x14ac:dyDescent="0.15">
      <c r="A26" s="279"/>
      <c r="B26" s="288" t="s">
        <v>100</v>
      </c>
      <c r="C26" s="214"/>
      <c r="D26" s="202"/>
      <c r="E26" s="202"/>
      <c r="F26" s="202"/>
      <c r="G26" s="202"/>
      <c r="H26" s="208"/>
      <c r="I26" s="289">
        <f t="shared" si="3"/>
        <v>0</v>
      </c>
      <c r="J26" s="290">
        <f t="shared" si="4"/>
        <v>0</v>
      </c>
      <c r="K26" s="290">
        <f t="shared" si="5"/>
        <v>0</v>
      </c>
      <c r="L26" s="300"/>
    </row>
    <row r="27" spans="1:12" ht="15" customHeight="1" x14ac:dyDescent="0.15">
      <c r="A27" s="279"/>
      <c r="B27" s="288" t="s">
        <v>101</v>
      </c>
      <c r="C27" s="214"/>
      <c r="D27" s="202"/>
      <c r="E27" s="202"/>
      <c r="F27" s="202"/>
      <c r="G27" s="202"/>
      <c r="H27" s="208"/>
      <c r="I27" s="289">
        <f t="shared" si="3"/>
        <v>0</v>
      </c>
      <c r="J27" s="290">
        <f t="shared" si="4"/>
        <v>0</v>
      </c>
      <c r="K27" s="290">
        <f t="shared" si="5"/>
        <v>0</v>
      </c>
      <c r="L27" s="300"/>
    </row>
    <row r="28" spans="1:12" ht="15" customHeight="1" x14ac:dyDescent="0.15">
      <c r="A28" s="279"/>
      <c r="B28" s="288" t="s">
        <v>102</v>
      </c>
      <c r="C28" s="214"/>
      <c r="D28" s="202"/>
      <c r="E28" s="202"/>
      <c r="F28" s="202"/>
      <c r="G28" s="202"/>
      <c r="H28" s="208"/>
      <c r="I28" s="289">
        <f t="shared" si="3"/>
        <v>0</v>
      </c>
      <c r="J28" s="290">
        <f t="shared" si="4"/>
        <v>0</v>
      </c>
      <c r="K28" s="290">
        <f t="shared" si="5"/>
        <v>0</v>
      </c>
      <c r="L28" s="300"/>
    </row>
    <row r="29" spans="1:12" ht="15" customHeight="1" x14ac:dyDescent="0.15">
      <c r="A29" s="279"/>
      <c r="B29" s="288" t="s">
        <v>103</v>
      </c>
      <c r="C29" s="214"/>
      <c r="D29" s="202"/>
      <c r="E29" s="202"/>
      <c r="F29" s="202"/>
      <c r="G29" s="202"/>
      <c r="H29" s="208"/>
      <c r="I29" s="289">
        <f t="shared" si="3"/>
        <v>0</v>
      </c>
      <c r="J29" s="290">
        <f t="shared" si="4"/>
        <v>0</v>
      </c>
      <c r="K29" s="290">
        <f t="shared" si="5"/>
        <v>0</v>
      </c>
      <c r="L29" s="300"/>
    </row>
    <row r="30" spans="1:12" ht="15" customHeight="1" x14ac:dyDescent="0.15">
      <c r="A30" s="279"/>
      <c r="B30" s="288" t="s">
        <v>104</v>
      </c>
      <c r="C30" s="214"/>
      <c r="D30" s="202"/>
      <c r="E30" s="202"/>
      <c r="F30" s="202"/>
      <c r="G30" s="202"/>
      <c r="H30" s="208"/>
      <c r="I30" s="289">
        <f t="shared" si="3"/>
        <v>0</v>
      </c>
      <c r="J30" s="290">
        <f t="shared" si="4"/>
        <v>0</v>
      </c>
      <c r="K30" s="290">
        <f t="shared" si="5"/>
        <v>0</v>
      </c>
      <c r="L30" s="300"/>
    </row>
    <row r="31" spans="1:12" ht="15" customHeight="1" x14ac:dyDescent="0.15">
      <c r="A31" s="279"/>
      <c r="B31" s="288" t="s">
        <v>105</v>
      </c>
      <c r="C31" s="214"/>
      <c r="D31" s="202"/>
      <c r="E31" s="202"/>
      <c r="F31" s="202"/>
      <c r="G31" s="202"/>
      <c r="H31" s="208"/>
      <c r="I31" s="289">
        <f t="shared" si="3"/>
        <v>0</v>
      </c>
      <c r="J31" s="290">
        <f t="shared" si="4"/>
        <v>0</v>
      </c>
      <c r="K31" s="290">
        <f t="shared" si="5"/>
        <v>0</v>
      </c>
      <c r="L31" s="300"/>
    </row>
    <row r="32" spans="1:12" ht="15" customHeight="1" x14ac:dyDescent="0.15">
      <c r="A32" s="279"/>
      <c r="B32" s="288" t="s">
        <v>106</v>
      </c>
      <c r="C32" s="214"/>
      <c r="D32" s="202"/>
      <c r="E32" s="202"/>
      <c r="F32" s="202"/>
      <c r="G32" s="202"/>
      <c r="H32" s="208"/>
      <c r="I32" s="289">
        <f t="shared" si="3"/>
        <v>0</v>
      </c>
      <c r="J32" s="290">
        <f t="shared" si="4"/>
        <v>0</v>
      </c>
      <c r="K32" s="290">
        <f t="shared" si="5"/>
        <v>0</v>
      </c>
      <c r="L32" s="300"/>
    </row>
    <row r="33" spans="1:12" ht="15" customHeight="1" x14ac:dyDescent="0.15">
      <c r="A33" s="279"/>
      <c r="B33" s="288" t="s">
        <v>107</v>
      </c>
      <c r="C33" s="214"/>
      <c r="D33" s="202"/>
      <c r="E33" s="202"/>
      <c r="F33" s="202"/>
      <c r="G33" s="202"/>
      <c r="H33" s="208"/>
      <c r="I33" s="289">
        <f t="shared" si="3"/>
        <v>0</v>
      </c>
      <c r="J33" s="290">
        <f t="shared" si="4"/>
        <v>0</v>
      </c>
      <c r="K33" s="290">
        <f t="shared" si="5"/>
        <v>0</v>
      </c>
      <c r="L33" s="300"/>
    </row>
    <row r="34" spans="1:12" ht="15" customHeight="1" thickBot="1" x14ac:dyDescent="0.2">
      <c r="A34" s="279"/>
      <c r="B34" s="288" t="s">
        <v>108</v>
      </c>
      <c r="C34" s="215"/>
      <c r="D34" s="217"/>
      <c r="E34" s="211"/>
      <c r="F34" s="211"/>
      <c r="G34" s="211"/>
      <c r="H34" s="212"/>
      <c r="I34" s="291">
        <f t="shared" si="3"/>
        <v>0</v>
      </c>
      <c r="J34" s="290">
        <f t="shared" si="4"/>
        <v>0</v>
      </c>
      <c r="K34" s="290">
        <f t="shared" si="5"/>
        <v>0</v>
      </c>
      <c r="L34" s="301"/>
    </row>
    <row r="35" spans="1:12" ht="30" customHeight="1" thickTop="1" thickBot="1" x14ac:dyDescent="0.2">
      <c r="A35" s="279"/>
      <c r="B35" s="502" t="s">
        <v>229</v>
      </c>
      <c r="C35" s="502"/>
      <c r="D35" s="502"/>
      <c r="E35" s="502"/>
      <c r="F35" s="502"/>
      <c r="G35" s="502"/>
      <c r="H35" s="502"/>
      <c r="I35" s="516" t="s">
        <v>110</v>
      </c>
      <c r="J35" s="516"/>
      <c r="K35" s="293">
        <f>SUM(K23:K34)</f>
        <v>0</v>
      </c>
      <c r="L35" s="302">
        <f>SUM(L23:L34)</f>
        <v>0</v>
      </c>
    </row>
    <row r="36" spans="1:12" ht="24" customHeight="1" thickTop="1" thickBot="1" x14ac:dyDescent="0.2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98"/>
    </row>
    <row r="37" spans="1:12" ht="30" customHeight="1" thickTop="1" thickBot="1" x14ac:dyDescent="0.2">
      <c r="A37" s="279">
        <f>A20+1</f>
        <v>3</v>
      </c>
      <c r="B37" s="282" t="s">
        <v>88</v>
      </c>
      <c r="C37" s="500"/>
      <c r="D37" s="501"/>
      <c r="E37" s="283" t="s">
        <v>89</v>
      </c>
      <c r="F37" s="284"/>
      <c r="G37" s="503">
        <f>VLOOKUP($A37,精算書!A:M,8,FALSE)</f>
        <v>0</v>
      </c>
      <c r="H37" s="504"/>
      <c r="I37" s="285" t="s">
        <v>123</v>
      </c>
      <c r="J37" s="512" t="str">
        <f>VLOOKUP($A37,精算書!A:M,10,FALSE)</f>
        <v/>
      </c>
      <c r="K37" s="513"/>
      <c r="L37" s="298"/>
    </row>
    <row r="38" spans="1:12" ht="15" customHeight="1" thickTop="1" x14ac:dyDescent="0.15">
      <c r="A38" s="279"/>
      <c r="B38" s="506" t="s">
        <v>109</v>
      </c>
      <c r="C38" s="507" t="s">
        <v>144</v>
      </c>
      <c r="D38" s="508"/>
      <c r="E38" s="508"/>
      <c r="F38" s="508"/>
      <c r="G38" s="508"/>
      <c r="H38" s="509"/>
      <c r="I38" s="505" t="s">
        <v>90</v>
      </c>
      <c r="J38" s="505" t="s">
        <v>91</v>
      </c>
      <c r="K38" s="515" t="s">
        <v>111</v>
      </c>
      <c r="L38" s="518" t="s">
        <v>143</v>
      </c>
    </row>
    <row r="39" spans="1:12" ht="23.25" thickBot="1" x14ac:dyDescent="0.2">
      <c r="A39" s="279"/>
      <c r="B39" s="506"/>
      <c r="C39" s="286" t="s">
        <v>92</v>
      </c>
      <c r="D39" s="287" t="s">
        <v>93</v>
      </c>
      <c r="E39" s="286" t="s">
        <v>94</v>
      </c>
      <c r="F39" s="286" t="s">
        <v>95</v>
      </c>
      <c r="G39" s="286" t="s">
        <v>133</v>
      </c>
      <c r="H39" s="286" t="s">
        <v>96</v>
      </c>
      <c r="I39" s="514"/>
      <c r="J39" s="514"/>
      <c r="K39" s="505"/>
      <c r="L39" s="519"/>
    </row>
    <row r="40" spans="1:12" ht="15" customHeight="1" thickTop="1" x14ac:dyDescent="0.15">
      <c r="A40" s="279"/>
      <c r="B40" s="288" t="s">
        <v>97</v>
      </c>
      <c r="C40" s="203"/>
      <c r="D40" s="204"/>
      <c r="E40" s="204"/>
      <c r="F40" s="205"/>
      <c r="G40" s="205"/>
      <c r="H40" s="206"/>
      <c r="I40" s="289">
        <f>SUM(C40:H40)</f>
        <v>0</v>
      </c>
      <c r="J40" s="290">
        <f>ROUNDDOWN(I40*$C$37,0)</f>
        <v>0</v>
      </c>
      <c r="K40" s="290">
        <f>MIN(J40,$J$37)</f>
        <v>0</v>
      </c>
      <c r="L40" s="299"/>
    </row>
    <row r="41" spans="1:12" ht="15" customHeight="1" x14ac:dyDescent="0.15">
      <c r="A41" s="279"/>
      <c r="B41" s="288" t="s">
        <v>98</v>
      </c>
      <c r="C41" s="207"/>
      <c r="D41" s="201"/>
      <c r="E41" s="201"/>
      <c r="F41" s="202"/>
      <c r="G41" s="202"/>
      <c r="H41" s="208"/>
      <c r="I41" s="289">
        <f t="shared" ref="I41:I51" si="6">SUM(C41:H41)</f>
        <v>0</v>
      </c>
      <c r="J41" s="290">
        <f t="shared" ref="J41:J51" si="7">ROUNDDOWN(I41*$C$37,0)</f>
        <v>0</v>
      </c>
      <c r="K41" s="290">
        <f t="shared" ref="K41:K51" si="8">MIN(J41,$J$37)</f>
        <v>0</v>
      </c>
      <c r="L41" s="300"/>
    </row>
    <row r="42" spans="1:12" ht="15" customHeight="1" x14ac:dyDescent="0.15">
      <c r="A42" s="279"/>
      <c r="B42" s="288" t="s">
        <v>99</v>
      </c>
      <c r="C42" s="207"/>
      <c r="D42" s="201"/>
      <c r="E42" s="201"/>
      <c r="F42" s="202"/>
      <c r="G42" s="202"/>
      <c r="H42" s="208"/>
      <c r="I42" s="289">
        <f t="shared" si="6"/>
        <v>0</v>
      </c>
      <c r="J42" s="290">
        <f t="shared" si="7"/>
        <v>0</v>
      </c>
      <c r="K42" s="290">
        <f t="shared" si="8"/>
        <v>0</v>
      </c>
      <c r="L42" s="300"/>
    </row>
    <row r="43" spans="1:12" ht="15" customHeight="1" x14ac:dyDescent="0.15">
      <c r="A43" s="279"/>
      <c r="B43" s="288" t="s">
        <v>100</v>
      </c>
      <c r="C43" s="207"/>
      <c r="D43" s="201"/>
      <c r="E43" s="201"/>
      <c r="F43" s="202"/>
      <c r="G43" s="202"/>
      <c r="H43" s="208"/>
      <c r="I43" s="289">
        <f t="shared" si="6"/>
        <v>0</v>
      </c>
      <c r="J43" s="290">
        <f t="shared" si="7"/>
        <v>0</v>
      </c>
      <c r="K43" s="290">
        <f t="shared" si="8"/>
        <v>0</v>
      </c>
      <c r="L43" s="300"/>
    </row>
    <row r="44" spans="1:12" ht="15" customHeight="1" x14ac:dyDescent="0.15">
      <c r="A44" s="279"/>
      <c r="B44" s="288" t="s">
        <v>101</v>
      </c>
      <c r="C44" s="207"/>
      <c r="D44" s="201"/>
      <c r="E44" s="201"/>
      <c r="F44" s="202"/>
      <c r="G44" s="202"/>
      <c r="H44" s="208"/>
      <c r="I44" s="289">
        <f>SUM(C44:H44)</f>
        <v>0</v>
      </c>
      <c r="J44" s="290">
        <f t="shared" si="7"/>
        <v>0</v>
      </c>
      <c r="K44" s="290">
        <f t="shared" si="8"/>
        <v>0</v>
      </c>
      <c r="L44" s="300"/>
    </row>
    <row r="45" spans="1:12" ht="15" customHeight="1" x14ac:dyDescent="0.15">
      <c r="A45" s="279"/>
      <c r="B45" s="288" t="s">
        <v>102</v>
      </c>
      <c r="C45" s="207"/>
      <c r="D45" s="201"/>
      <c r="E45" s="201"/>
      <c r="F45" s="202"/>
      <c r="G45" s="202"/>
      <c r="H45" s="208"/>
      <c r="I45" s="289">
        <f t="shared" si="6"/>
        <v>0</v>
      </c>
      <c r="J45" s="290">
        <f t="shared" si="7"/>
        <v>0</v>
      </c>
      <c r="K45" s="290">
        <f t="shared" si="8"/>
        <v>0</v>
      </c>
      <c r="L45" s="300"/>
    </row>
    <row r="46" spans="1:12" ht="15" customHeight="1" x14ac:dyDescent="0.15">
      <c r="A46" s="279"/>
      <c r="B46" s="288" t="s">
        <v>103</v>
      </c>
      <c r="C46" s="207"/>
      <c r="D46" s="201"/>
      <c r="E46" s="201"/>
      <c r="F46" s="202"/>
      <c r="G46" s="202"/>
      <c r="H46" s="208"/>
      <c r="I46" s="289">
        <f t="shared" si="6"/>
        <v>0</v>
      </c>
      <c r="J46" s="290">
        <f t="shared" si="7"/>
        <v>0</v>
      </c>
      <c r="K46" s="290">
        <f t="shared" si="8"/>
        <v>0</v>
      </c>
      <c r="L46" s="300"/>
    </row>
    <row r="47" spans="1:12" ht="15" customHeight="1" x14ac:dyDescent="0.15">
      <c r="A47" s="279"/>
      <c r="B47" s="288" t="s">
        <v>104</v>
      </c>
      <c r="C47" s="207"/>
      <c r="D47" s="201"/>
      <c r="E47" s="201"/>
      <c r="F47" s="202"/>
      <c r="G47" s="202"/>
      <c r="H47" s="208"/>
      <c r="I47" s="289">
        <f t="shared" si="6"/>
        <v>0</v>
      </c>
      <c r="J47" s="290">
        <f t="shared" si="7"/>
        <v>0</v>
      </c>
      <c r="K47" s="290">
        <f t="shared" si="8"/>
        <v>0</v>
      </c>
      <c r="L47" s="300"/>
    </row>
    <row r="48" spans="1:12" ht="15" customHeight="1" x14ac:dyDescent="0.15">
      <c r="A48" s="279"/>
      <c r="B48" s="288" t="s">
        <v>105</v>
      </c>
      <c r="C48" s="207"/>
      <c r="D48" s="201"/>
      <c r="E48" s="201"/>
      <c r="F48" s="202"/>
      <c r="G48" s="202"/>
      <c r="H48" s="208"/>
      <c r="I48" s="289">
        <f t="shared" si="6"/>
        <v>0</v>
      </c>
      <c r="J48" s="290">
        <f t="shared" si="7"/>
        <v>0</v>
      </c>
      <c r="K48" s="290">
        <f t="shared" si="8"/>
        <v>0</v>
      </c>
      <c r="L48" s="300"/>
    </row>
    <row r="49" spans="1:12" ht="15" customHeight="1" x14ac:dyDescent="0.15">
      <c r="A49" s="279"/>
      <c r="B49" s="288" t="s">
        <v>106</v>
      </c>
      <c r="C49" s="207"/>
      <c r="D49" s="201"/>
      <c r="E49" s="201"/>
      <c r="F49" s="202"/>
      <c r="G49" s="202"/>
      <c r="H49" s="208"/>
      <c r="I49" s="289">
        <f t="shared" si="6"/>
        <v>0</v>
      </c>
      <c r="J49" s="290">
        <f t="shared" si="7"/>
        <v>0</v>
      </c>
      <c r="K49" s="290">
        <f t="shared" si="8"/>
        <v>0</v>
      </c>
      <c r="L49" s="300"/>
    </row>
    <row r="50" spans="1:12" ht="15" customHeight="1" x14ac:dyDescent="0.15">
      <c r="A50" s="279"/>
      <c r="B50" s="288" t="s">
        <v>107</v>
      </c>
      <c r="C50" s="207"/>
      <c r="D50" s="201"/>
      <c r="E50" s="201"/>
      <c r="F50" s="202"/>
      <c r="G50" s="202"/>
      <c r="H50" s="208"/>
      <c r="I50" s="289">
        <f t="shared" si="6"/>
        <v>0</v>
      </c>
      <c r="J50" s="290">
        <f t="shared" si="7"/>
        <v>0</v>
      </c>
      <c r="K50" s="290">
        <f t="shared" si="8"/>
        <v>0</v>
      </c>
      <c r="L50" s="300"/>
    </row>
    <row r="51" spans="1:12" ht="15" customHeight="1" thickBot="1" x14ac:dyDescent="0.2">
      <c r="A51" s="279"/>
      <c r="B51" s="288" t="s">
        <v>108</v>
      </c>
      <c r="C51" s="209"/>
      <c r="D51" s="210"/>
      <c r="E51" s="210"/>
      <c r="F51" s="211"/>
      <c r="G51" s="211"/>
      <c r="H51" s="212"/>
      <c r="I51" s="291">
        <f t="shared" si="6"/>
        <v>0</v>
      </c>
      <c r="J51" s="290">
        <f t="shared" si="7"/>
        <v>0</v>
      </c>
      <c r="K51" s="290">
        <f t="shared" si="8"/>
        <v>0</v>
      </c>
      <c r="L51" s="301"/>
    </row>
    <row r="52" spans="1:12" ht="30" customHeight="1" thickTop="1" thickBot="1" x14ac:dyDescent="0.2">
      <c r="A52" s="279"/>
      <c r="B52" s="502" t="s">
        <v>229</v>
      </c>
      <c r="C52" s="502"/>
      <c r="D52" s="502"/>
      <c r="E52" s="502"/>
      <c r="F52" s="502"/>
      <c r="G52" s="502"/>
      <c r="H52" s="502"/>
      <c r="I52" s="516" t="s">
        <v>110</v>
      </c>
      <c r="J52" s="516"/>
      <c r="K52" s="293">
        <f>SUM(K40:K51)</f>
        <v>0</v>
      </c>
      <c r="L52" s="302">
        <f>SUM(L40:L51)</f>
        <v>0</v>
      </c>
    </row>
    <row r="53" spans="1:12" ht="15" customHeight="1" thickTop="1" thickBot="1" x14ac:dyDescent="0.2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98"/>
    </row>
    <row r="54" spans="1:12" ht="30" customHeight="1" thickTop="1" thickBot="1" x14ac:dyDescent="0.2">
      <c r="A54" s="279">
        <f>A37+1</f>
        <v>4</v>
      </c>
      <c r="B54" s="294" t="s">
        <v>88</v>
      </c>
      <c r="C54" s="500"/>
      <c r="D54" s="501"/>
      <c r="E54" s="283" t="s">
        <v>89</v>
      </c>
      <c r="F54" s="284"/>
      <c r="G54" s="503">
        <f>VLOOKUP($A54,精算書!A:M,8,FALSE)</f>
        <v>0</v>
      </c>
      <c r="H54" s="504"/>
      <c r="I54" s="285" t="s">
        <v>123</v>
      </c>
      <c r="J54" s="512" t="str">
        <f>VLOOKUP($A54,精算書!A:M,10,FALSE)</f>
        <v/>
      </c>
      <c r="K54" s="513"/>
      <c r="L54" s="298"/>
    </row>
    <row r="55" spans="1:12" ht="15" customHeight="1" thickTop="1" x14ac:dyDescent="0.15">
      <c r="A55" s="279"/>
      <c r="B55" s="505" t="s">
        <v>109</v>
      </c>
      <c r="C55" s="507" t="s">
        <v>144</v>
      </c>
      <c r="D55" s="508"/>
      <c r="E55" s="508"/>
      <c r="F55" s="508"/>
      <c r="G55" s="508"/>
      <c r="H55" s="509"/>
      <c r="I55" s="505" t="s">
        <v>90</v>
      </c>
      <c r="J55" s="505" t="s">
        <v>91</v>
      </c>
      <c r="K55" s="515" t="s">
        <v>111</v>
      </c>
      <c r="L55" s="518" t="s">
        <v>143</v>
      </c>
    </row>
    <row r="56" spans="1:12" ht="23.25" thickBot="1" x14ac:dyDescent="0.2">
      <c r="A56" s="279"/>
      <c r="B56" s="506"/>
      <c r="C56" s="286" t="s">
        <v>92</v>
      </c>
      <c r="D56" s="287" t="s">
        <v>93</v>
      </c>
      <c r="E56" s="286" t="s">
        <v>94</v>
      </c>
      <c r="F56" s="286" t="s">
        <v>95</v>
      </c>
      <c r="G56" s="286" t="s">
        <v>133</v>
      </c>
      <c r="H56" s="286" t="s">
        <v>96</v>
      </c>
      <c r="I56" s="514"/>
      <c r="J56" s="514"/>
      <c r="K56" s="505"/>
      <c r="L56" s="519"/>
    </row>
    <row r="57" spans="1:12" ht="15" customHeight="1" thickTop="1" x14ac:dyDescent="0.15">
      <c r="A57" s="279"/>
      <c r="B57" s="288" t="s">
        <v>97</v>
      </c>
      <c r="C57" s="203"/>
      <c r="D57" s="204"/>
      <c r="E57" s="218"/>
      <c r="F57" s="221"/>
      <c r="G57" s="205"/>
      <c r="H57" s="206"/>
      <c r="I57" s="289">
        <f>SUM(C57:H57)</f>
        <v>0</v>
      </c>
      <c r="J57" s="290">
        <f>ROUNDDOWN(I57*$C$54,0)</f>
        <v>0</v>
      </c>
      <c r="K57" s="290">
        <f>MIN(J57,$J$54)</f>
        <v>0</v>
      </c>
      <c r="L57" s="299"/>
    </row>
    <row r="58" spans="1:12" ht="15" customHeight="1" x14ac:dyDescent="0.15">
      <c r="A58" s="279"/>
      <c r="B58" s="288" t="s">
        <v>98</v>
      </c>
      <c r="C58" s="207"/>
      <c r="D58" s="201"/>
      <c r="E58" s="219"/>
      <c r="F58" s="222"/>
      <c r="G58" s="202"/>
      <c r="H58" s="208"/>
      <c r="I58" s="289">
        <f t="shared" ref="I58:I68" si="9">SUM(C58:H58)</f>
        <v>0</v>
      </c>
      <c r="J58" s="290">
        <f t="shared" ref="J58:J68" si="10">ROUNDDOWN(I58*$C$54,0)</f>
        <v>0</v>
      </c>
      <c r="K58" s="290">
        <f t="shared" ref="K58:K68" si="11">MIN(J58,$J$54)</f>
        <v>0</v>
      </c>
      <c r="L58" s="300"/>
    </row>
    <row r="59" spans="1:12" ht="15" customHeight="1" x14ac:dyDescent="0.15">
      <c r="A59" s="279"/>
      <c r="B59" s="288" t="s">
        <v>99</v>
      </c>
      <c r="C59" s="207"/>
      <c r="D59" s="201"/>
      <c r="E59" s="219"/>
      <c r="F59" s="222"/>
      <c r="G59" s="202"/>
      <c r="H59" s="208"/>
      <c r="I59" s="289">
        <f t="shared" si="9"/>
        <v>0</v>
      </c>
      <c r="J59" s="290">
        <f t="shared" si="10"/>
        <v>0</v>
      </c>
      <c r="K59" s="290">
        <f t="shared" si="11"/>
        <v>0</v>
      </c>
      <c r="L59" s="300"/>
    </row>
    <row r="60" spans="1:12" ht="15" customHeight="1" x14ac:dyDescent="0.15">
      <c r="A60" s="279"/>
      <c r="B60" s="288" t="s">
        <v>100</v>
      </c>
      <c r="C60" s="207"/>
      <c r="D60" s="201"/>
      <c r="E60" s="219"/>
      <c r="F60" s="222"/>
      <c r="G60" s="202"/>
      <c r="H60" s="208"/>
      <c r="I60" s="289">
        <f t="shared" si="9"/>
        <v>0</v>
      </c>
      <c r="J60" s="290">
        <f t="shared" si="10"/>
        <v>0</v>
      </c>
      <c r="K60" s="290">
        <f t="shared" si="11"/>
        <v>0</v>
      </c>
      <c r="L60" s="300"/>
    </row>
    <row r="61" spans="1:12" ht="15" customHeight="1" x14ac:dyDescent="0.15">
      <c r="A61" s="279"/>
      <c r="B61" s="288" t="s">
        <v>101</v>
      </c>
      <c r="C61" s="207"/>
      <c r="D61" s="201"/>
      <c r="E61" s="219"/>
      <c r="F61" s="222"/>
      <c r="G61" s="202"/>
      <c r="H61" s="208"/>
      <c r="I61" s="289">
        <f t="shared" si="9"/>
        <v>0</v>
      </c>
      <c r="J61" s="290">
        <f t="shared" si="10"/>
        <v>0</v>
      </c>
      <c r="K61" s="290">
        <f t="shared" si="11"/>
        <v>0</v>
      </c>
      <c r="L61" s="300"/>
    </row>
    <row r="62" spans="1:12" ht="15" customHeight="1" x14ac:dyDescent="0.15">
      <c r="A62" s="279"/>
      <c r="B62" s="288" t="s">
        <v>102</v>
      </c>
      <c r="C62" s="207"/>
      <c r="D62" s="201"/>
      <c r="E62" s="219"/>
      <c r="F62" s="222"/>
      <c r="G62" s="202"/>
      <c r="H62" s="208"/>
      <c r="I62" s="289">
        <f t="shared" si="9"/>
        <v>0</v>
      </c>
      <c r="J62" s="290">
        <f t="shared" si="10"/>
        <v>0</v>
      </c>
      <c r="K62" s="290">
        <f t="shared" si="11"/>
        <v>0</v>
      </c>
      <c r="L62" s="300"/>
    </row>
    <row r="63" spans="1:12" ht="15" customHeight="1" x14ac:dyDescent="0.15">
      <c r="A63" s="279"/>
      <c r="B63" s="288" t="s">
        <v>103</v>
      </c>
      <c r="C63" s="207"/>
      <c r="D63" s="201"/>
      <c r="E63" s="219"/>
      <c r="F63" s="222"/>
      <c r="G63" s="202"/>
      <c r="H63" s="208"/>
      <c r="I63" s="289">
        <f t="shared" si="9"/>
        <v>0</v>
      </c>
      <c r="J63" s="290">
        <f t="shared" si="10"/>
        <v>0</v>
      </c>
      <c r="K63" s="290">
        <f t="shared" si="11"/>
        <v>0</v>
      </c>
      <c r="L63" s="300"/>
    </row>
    <row r="64" spans="1:12" ht="15" customHeight="1" x14ac:dyDescent="0.15">
      <c r="A64" s="279"/>
      <c r="B64" s="288" t="s">
        <v>104</v>
      </c>
      <c r="C64" s="207"/>
      <c r="D64" s="201"/>
      <c r="E64" s="219"/>
      <c r="F64" s="222"/>
      <c r="G64" s="202"/>
      <c r="H64" s="208"/>
      <c r="I64" s="289">
        <f t="shared" si="9"/>
        <v>0</v>
      </c>
      <c r="J64" s="290">
        <f t="shared" si="10"/>
        <v>0</v>
      </c>
      <c r="K64" s="290">
        <f t="shared" si="11"/>
        <v>0</v>
      </c>
      <c r="L64" s="300"/>
    </row>
    <row r="65" spans="1:12" ht="15" customHeight="1" x14ac:dyDescent="0.15">
      <c r="A65" s="279"/>
      <c r="B65" s="288" t="s">
        <v>105</v>
      </c>
      <c r="C65" s="207"/>
      <c r="D65" s="201"/>
      <c r="E65" s="219"/>
      <c r="F65" s="222"/>
      <c r="G65" s="202"/>
      <c r="H65" s="208"/>
      <c r="I65" s="289">
        <f t="shared" si="9"/>
        <v>0</v>
      </c>
      <c r="J65" s="290">
        <f t="shared" si="10"/>
        <v>0</v>
      </c>
      <c r="K65" s="290">
        <f t="shared" si="11"/>
        <v>0</v>
      </c>
      <c r="L65" s="300"/>
    </row>
    <row r="66" spans="1:12" ht="15" customHeight="1" x14ac:dyDescent="0.15">
      <c r="A66" s="279"/>
      <c r="B66" s="288" t="s">
        <v>106</v>
      </c>
      <c r="C66" s="207"/>
      <c r="D66" s="201"/>
      <c r="E66" s="219"/>
      <c r="F66" s="222"/>
      <c r="G66" s="202"/>
      <c r="H66" s="208"/>
      <c r="I66" s="289">
        <f t="shared" si="9"/>
        <v>0</v>
      </c>
      <c r="J66" s="290">
        <f t="shared" si="10"/>
        <v>0</v>
      </c>
      <c r="K66" s="290">
        <f t="shared" si="11"/>
        <v>0</v>
      </c>
      <c r="L66" s="300"/>
    </row>
    <row r="67" spans="1:12" ht="15" customHeight="1" x14ac:dyDescent="0.15">
      <c r="A67" s="279"/>
      <c r="B67" s="288" t="s">
        <v>107</v>
      </c>
      <c r="C67" s="207"/>
      <c r="D67" s="201"/>
      <c r="E67" s="219"/>
      <c r="F67" s="222"/>
      <c r="G67" s="202"/>
      <c r="H67" s="208"/>
      <c r="I67" s="289">
        <f t="shared" si="9"/>
        <v>0</v>
      </c>
      <c r="J67" s="290">
        <f t="shared" si="10"/>
        <v>0</v>
      </c>
      <c r="K67" s="290">
        <f t="shared" si="11"/>
        <v>0</v>
      </c>
      <c r="L67" s="300"/>
    </row>
    <row r="68" spans="1:12" ht="15" customHeight="1" thickBot="1" x14ac:dyDescent="0.2">
      <c r="A68" s="279"/>
      <c r="B68" s="288" t="s">
        <v>108</v>
      </c>
      <c r="C68" s="209"/>
      <c r="D68" s="210"/>
      <c r="E68" s="220"/>
      <c r="F68" s="223"/>
      <c r="G68" s="211"/>
      <c r="H68" s="212"/>
      <c r="I68" s="291">
        <f t="shared" si="9"/>
        <v>0</v>
      </c>
      <c r="J68" s="290">
        <f t="shared" si="10"/>
        <v>0</v>
      </c>
      <c r="K68" s="290">
        <f t="shared" si="11"/>
        <v>0</v>
      </c>
      <c r="L68" s="301"/>
    </row>
    <row r="69" spans="1:12" ht="30" customHeight="1" thickTop="1" thickBot="1" x14ac:dyDescent="0.2">
      <c r="A69" s="279"/>
      <c r="B69" s="502" t="s">
        <v>229</v>
      </c>
      <c r="C69" s="502"/>
      <c r="D69" s="502"/>
      <c r="E69" s="502"/>
      <c r="F69" s="502"/>
      <c r="G69" s="502"/>
      <c r="H69" s="502"/>
      <c r="I69" s="516" t="s">
        <v>110</v>
      </c>
      <c r="J69" s="516"/>
      <c r="K69" s="293">
        <f>SUM(K57:K68)</f>
        <v>0</v>
      </c>
      <c r="L69" s="302">
        <f>SUM(L57:L68)</f>
        <v>0</v>
      </c>
    </row>
    <row r="70" spans="1:12" ht="24" customHeight="1" thickTop="1" thickBot="1" x14ac:dyDescent="0.2">
      <c r="A70" s="279"/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98"/>
    </row>
    <row r="71" spans="1:12" ht="30" customHeight="1" thickTop="1" thickBot="1" x14ac:dyDescent="0.2">
      <c r="A71" s="279">
        <f>A54+1</f>
        <v>5</v>
      </c>
      <c r="B71" s="295" t="s">
        <v>88</v>
      </c>
      <c r="C71" s="500"/>
      <c r="D71" s="501"/>
      <c r="E71" s="283" t="s">
        <v>89</v>
      </c>
      <c r="F71" s="284"/>
      <c r="G71" s="503">
        <f>VLOOKUP($A71,精算書!A:M,8,FALSE)</f>
        <v>0</v>
      </c>
      <c r="H71" s="504"/>
      <c r="I71" s="285" t="s">
        <v>123</v>
      </c>
      <c r="J71" s="512" t="str">
        <f>VLOOKUP($A71,精算書!A:M,10,FALSE)</f>
        <v/>
      </c>
      <c r="K71" s="513"/>
      <c r="L71" s="298"/>
    </row>
    <row r="72" spans="1:12" ht="15" customHeight="1" thickTop="1" x14ac:dyDescent="0.15">
      <c r="A72" s="279"/>
      <c r="B72" s="505" t="s">
        <v>109</v>
      </c>
      <c r="C72" s="507" t="s">
        <v>144</v>
      </c>
      <c r="D72" s="508"/>
      <c r="E72" s="508"/>
      <c r="F72" s="508"/>
      <c r="G72" s="508"/>
      <c r="H72" s="509"/>
      <c r="I72" s="505" t="s">
        <v>90</v>
      </c>
      <c r="J72" s="505" t="s">
        <v>91</v>
      </c>
      <c r="K72" s="515" t="s">
        <v>111</v>
      </c>
      <c r="L72" s="518" t="s">
        <v>143</v>
      </c>
    </row>
    <row r="73" spans="1:12" ht="23.25" thickBot="1" x14ac:dyDescent="0.2">
      <c r="A73" s="279"/>
      <c r="B73" s="506"/>
      <c r="C73" s="286" t="s">
        <v>92</v>
      </c>
      <c r="D73" s="287" t="s">
        <v>93</v>
      </c>
      <c r="E73" s="286" t="s">
        <v>94</v>
      </c>
      <c r="F73" s="286" t="s">
        <v>95</v>
      </c>
      <c r="G73" s="286" t="s">
        <v>133</v>
      </c>
      <c r="H73" s="286" t="s">
        <v>96</v>
      </c>
      <c r="I73" s="514"/>
      <c r="J73" s="514"/>
      <c r="K73" s="505"/>
      <c r="L73" s="519"/>
    </row>
    <row r="74" spans="1:12" ht="15" customHeight="1" thickTop="1" x14ac:dyDescent="0.15">
      <c r="A74" s="279"/>
      <c r="B74" s="288" t="s">
        <v>97</v>
      </c>
      <c r="C74" s="203"/>
      <c r="D74" s="204"/>
      <c r="E74" s="205"/>
      <c r="F74" s="218"/>
      <c r="G74" s="216"/>
      <c r="H74" s="206"/>
      <c r="I74" s="289">
        <f>SUM(C74:H74)</f>
        <v>0</v>
      </c>
      <c r="J74" s="290">
        <f>ROUNDDOWN(I74*$C$71,0)</f>
        <v>0</v>
      </c>
      <c r="K74" s="290">
        <f>MIN(J74,$J$71)</f>
        <v>0</v>
      </c>
      <c r="L74" s="299"/>
    </row>
    <row r="75" spans="1:12" ht="15" customHeight="1" x14ac:dyDescent="0.15">
      <c r="A75" s="279"/>
      <c r="B75" s="288" t="s">
        <v>98</v>
      </c>
      <c r="C75" s="207"/>
      <c r="D75" s="201"/>
      <c r="E75" s="202"/>
      <c r="F75" s="219"/>
      <c r="G75" s="202"/>
      <c r="H75" s="208"/>
      <c r="I75" s="289">
        <f t="shared" ref="I75:I85" si="12">SUM(C75:H75)</f>
        <v>0</v>
      </c>
      <c r="J75" s="290">
        <f t="shared" ref="J75:J85" si="13">ROUNDDOWN(I75*$C$71,0)</f>
        <v>0</v>
      </c>
      <c r="K75" s="290">
        <f t="shared" ref="K75:K85" si="14">MIN(J75,$J$71)</f>
        <v>0</v>
      </c>
      <c r="L75" s="300"/>
    </row>
    <row r="76" spans="1:12" ht="15" customHeight="1" x14ac:dyDescent="0.15">
      <c r="A76" s="279"/>
      <c r="B76" s="288" t="s">
        <v>99</v>
      </c>
      <c r="C76" s="207"/>
      <c r="D76" s="201"/>
      <c r="E76" s="202"/>
      <c r="F76" s="219"/>
      <c r="G76" s="202"/>
      <c r="H76" s="208"/>
      <c r="I76" s="289">
        <f t="shared" si="12"/>
        <v>0</v>
      </c>
      <c r="J76" s="290">
        <f t="shared" si="13"/>
        <v>0</v>
      </c>
      <c r="K76" s="290">
        <f t="shared" si="14"/>
        <v>0</v>
      </c>
      <c r="L76" s="300"/>
    </row>
    <row r="77" spans="1:12" ht="15" customHeight="1" x14ac:dyDescent="0.15">
      <c r="A77" s="279"/>
      <c r="B77" s="288" t="s">
        <v>100</v>
      </c>
      <c r="C77" s="207"/>
      <c r="D77" s="201"/>
      <c r="E77" s="202"/>
      <c r="F77" s="219"/>
      <c r="G77" s="202"/>
      <c r="H77" s="208"/>
      <c r="I77" s="289">
        <f t="shared" si="12"/>
        <v>0</v>
      </c>
      <c r="J77" s="290">
        <f t="shared" si="13"/>
        <v>0</v>
      </c>
      <c r="K77" s="290">
        <f t="shared" si="14"/>
        <v>0</v>
      </c>
      <c r="L77" s="300"/>
    </row>
    <row r="78" spans="1:12" ht="15" customHeight="1" x14ac:dyDescent="0.15">
      <c r="A78" s="279"/>
      <c r="B78" s="288" t="s">
        <v>101</v>
      </c>
      <c r="C78" s="207"/>
      <c r="D78" s="201"/>
      <c r="E78" s="202"/>
      <c r="F78" s="219"/>
      <c r="G78" s="202"/>
      <c r="H78" s="208"/>
      <c r="I78" s="289">
        <f t="shared" si="12"/>
        <v>0</v>
      </c>
      <c r="J78" s="290">
        <f t="shared" si="13"/>
        <v>0</v>
      </c>
      <c r="K78" s="290">
        <f t="shared" si="14"/>
        <v>0</v>
      </c>
      <c r="L78" s="300"/>
    </row>
    <row r="79" spans="1:12" ht="15" customHeight="1" x14ac:dyDescent="0.15">
      <c r="A79" s="279"/>
      <c r="B79" s="288" t="s">
        <v>102</v>
      </c>
      <c r="C79" s="207"/>
      <c r="D79" s="201"/>
      <c r="E79" s="202"/>
      <c r="F79" s="219"/>
      <c r="G79" s="202"/>
      <c r="H79" s="208"/>
      <c r="I79" s="289">
        <f t="shared" si="12"/>
        <v>0</v>
      </c>
      <c r="J79" s="290">
        <f t="shared" si="13"/>
        <v>0</v>
      </c>
      <c r="K79" s="290">
        <f t="shared" si="14"/>
        <v>0</v>
      </c>
      <c r="L79" s="300"/>
    </row>
    <row r="80" spans="1:12" ht="15" customHeight="1" x14ac:dyDescent="0.15">
      <c r="A80" s="279"/>
      <c r="B80" s="288" t="s">
        <v>103</v>
      </c>
      <c r="C80" s="207"/>
      <c r="D80" s="201"/>
      <c r="E80" s="202"/>
      <c r="F80" s="219"/>
      <c r="G80" s="202"/>
      <c r="H80" s="208"/>
      <c r="I80" s="289">
        <f t="shared" si="12"/>
        <v>0</v>
      </c>
      <c r="J80" s="290">
        <f t="shared" si="13"/>
        <v>0</v>
      </c>
      <c r="K80" s="290">
        <f t="shared" si="14"/>
        <v>0</v>
      </c>
      <c r="L80" s="300"/>
    </row>
    <row r="81" spans="1:12" ht="15" customHeight="1" x14ac:dyDescent="0.15">
      <c r="A81" s="279"/>
      <c r="B81" s="288" t="s">
        <v>104</v>
      </c>
      <c r="C81" s="207"/>
      <c r="D81" s="201"/>
      <c r="E81" s="202"/>
      <c r="F81" s="219"/>
      <c r="G81" s="202"/>
      <c r="H81" s="208"/>
      <c r="I81" s="289">
        <f t="shared" si="12"/>
        <v>0</v>
      </c>
      <c r="J81" s="290">
        <f t="shared" si="13"/>
        <v>0</v>
      </c>
      <c r="K81" s="290">
        <f t="shared" si="14"/>
        <v>0</v>
      </c>
      <c r="L81" s="300"/>
    </row>
    <row r="82" spans="1:12" ht="15" customHeight="1" x14ac:dyDescent="0.15">
      <c r="A82" s="279"/>
      <c r="B82" s="288" t="s">
        <v>105</v>
      </c>
      <c r="C82" s="207"/>
      <c r="D82" s="201"/>
      <c r="E82" s="202"/>
      <c r="F82" s="219"/>
      <c r="G82" s="202"/>
      <c r="H82" s="208"/>
      <c r="I82" s="289">
        <f t="shared" si="12"/>
        <v>0</v>
      </c>
      <c r="J82" s="290">
        <f t="shared" si="13"/>
        <v>0</v>
      </c>
      <c r="K82" s="290">
        <f t="shared" si="14"/>
        <v>0</v>
      </c>
      <c r="L82" s="300"/>
    </row>
    <row r="83" spans="1:12" ht="15" customHeight="1" x14ac:dyDescent="0.15">
      <c r="A83" s="279"/>
      <c r="B83" s="288" t="s">
        <v>106</v>
      </c>
      <c r="C83" s="207"/>
      <c r="D83" s="201"/>
      <c r="E83" s="202"/>
      <c r="F83" s="219"/>
      <c r="G83" s="202"/>
      <c r="H83" s="208"/>
      <c r="I83" s="289">
        <f t="shared" si="12"/>
        <v>0</v>
      </c>
      <c r="J83" s="290">
        <f t="shared" si="13"/>
        <v>0</v>
      </c>
      <c r="K83" s="290">
        <f t="shared" si="14"/>
        <v>0</v>
      </c>
      <c r="L83" s="300"/>
    </row>
    <row r="84" spans="1:12" ht="15" customHeight="1" x14ac:dyDescent="0.15">
      <c r="A84" s="279"/>
      <c r="B84" s="288" t="s">
        <v>107</v>
      </c>
      <c r="C84" s="207"/>
      <c r="D84" s="201"/>
      <c r="E84" s="202"/>
      <c r="F84" s="219"/>
      <c r="G84" s="202"/>
      <c r="H84" s="208"/>
      <c r="I84" s="289">
        <f t="shared" si="12"/>
        <v>0</v>
      </c>
      <c r="J84" s="290">
        <f t="shared" si="13"/>
        <v>0</v>
      </c>
      <c r="K84" s="290">
        <f t="shared" si="14"/>
        <v>0</v>
      </c>
      <c r="L84" s="300"/>
    </row>
    <row r="85" spans="1:12" ht="15" customHeight="1" thickBot="1" x14ac:dyDescent="0.2">
      <c r="A85" s="279"/>
      <c r="B85" s="288" t="s">
        <v>108</v>
      </c>
      <c r="C85" s="209"/>
      <c r="D85" s="210"/>
      <c r="E85" s="211"/>
      <c r="F85" s="220"/>
      <c r="G85" s="217"/>
      <c r="H85" s="212"/>
      <c r="I85" s="291">
        <f t="shared" si="12"/>
        <v>0</v>
      </c>
      <c r="J85" s="290">
        <f t="shared" si="13"/>
        <v>0</v>
      </c>
      <c r="K85" s="290">
        <f t="shared" si="14"/>
        <v>0</v>
      </c>
      <c r="L85" s="301"/>
    </row>
    <row r="86" spans="1:12" ht="30" customHeight="1" thickTop="1" thickBot="1" x14ac:dyDescent="0.2">
      <c r="A86" s="279"/>
      <c r="B86" s="502" t="s">
        <v>229</v>
      </c>
      <c r="C86" s="502"/>
      <c r="D86" s="502"/>
      <c r="E86" s="502"/>
      <c r="F86" s="502"/>
      <c r="G86" s="502"/>
      <c r="H86" s="502"/>
      <c r="I86" s="516" t="s">
        <v>110</v>
      </c>
      <c r="J86" s="516"/>
      <c r="K86" s="293">
        <f>SUM(K74:K85)</f>
        <v>0</v>
      </c>
      <c r="L86" s="302">
        <f>SUM(L74:L85)</f>
        <v>0</v>
      </c>
    </row>
    <row r="87" spans="1:12" ht="24" customHeight="1" thickTop="1" thickBot="1" x14ac:dyDescent="0.2">
      <c r="A87" s="279"/>
      <c r="B87" s="279"/>
      <c r="C87" s="279"/>
      <c r="D87" s="279"/>
      <c r="E87" s="279"/>
      <c r="F87" s="279"/>
      <c r="G87" s="279"/>
      <c r="H87" s="279"/>
      <c r="I87" s="279"/>
      <c r="J87" s="279"/>
      <c r="K87" s="279"/>
      <c r="L87" s="298"/>
    </row>
    <row r="88" spans="1:12" ht="30" customHeight="1" thickTop="1" thickBot="1" x14ac:dyDescent="0.2">
      <c r="A88" s="279">
        <f>A71+1</f>
        <v>6</v>
      </c>
      <c r="B88" s="295" t="s">
        <v>88</v>
      </c>
      <c r="C88" s="500"/>
      <c r="D88" s="501"/>
      <c r="E88" s="283" t="s">
        <v>89</v>
      </c>
      <c r="F88" s="284"/>
      <c r="G88" s="503">
        <f>VLOOKUP($A88,精算書!A:M,8,FALSE)</f>
        <v>0</v>
      </c>
      <c r="H88" s="504"/>
      <c r="I88" s="285" t="s">
        <v>123</v>
      </c>
      <c r="J88" s="512" t="str">
        <f>VLOOKUP($A88,精算書!A:M,10,FALSE)</f>
        <v/>
      </c>
      <c r="K88" s="513"/>
      <c r="L88" s="298"/>
    </row>
    <row r="89" spans="1:12" ht="15" customHeight="1" thickTop="1" x14ac:dyDescent="0.15">
      <c r="A89" s="279"/>
      <c r="B89" s="505" t="s">
        <v>109</v>
      </c>
      <c r="C89" s="507" t="s">
        <v>144</v>
      </c>
      <c r="D89" s="508"/>
      <c r="E89" s="508"/>
      <c r="F89" s="508"/>
      <c r="G89" s="508"/>
      <c r="H89" s="509"/>
      <c r="I89" s="505" t="s">
        <v>90</v>
      </c>
      <c r="J89" s="505" t="s">
        <v>91</v>
      </c>
      <c r="K89" s="515" t="s">
        <v>111</v>
      </c>
      <c r="L89" s="518" t="s">
        <v>143</v>
      </c>
    </row>
    <row r="90" spans="1:12" ht="23.25" thickBot="1" x14ac:dyDescent="0.2">
      <c r="A90" s="279"/>
      <c r="B90" s="506"/>
      <c r="C90" s="286" t="s">
        <v>92</v>
      </c>
      <c r="D90" s="287" t="s">
        <v>93</v>
      </c>
      <c r="E90" s="286" t="s">
        <v>94</v>
      </c>
      <c r="F90" s="286" t="s">
        <v>95</v>
      </c>
      <c r="G90" s="286" t="s">
        <v>133</v>
      </c>
      <c r="H90" s="286" t="s">
        <v>96</v>
      </c>
      <c r="I90" s="514"/>
      <c r="J90" s="514"/>
      <c r="K90" s="505"/>
      <c r="L90" s="519"/>
    </row>
    <row r="91" spans="1:12" ht="15" customHeight="1" thickTop="1" x14ac:dyDescent="0.15">
      <c r="A91" s="279"/>
      <c r="B91" s="288" t="s">
        <v>97</v>
      </c>
      <c r="C91" s="203"/>
      <c r="D91" s="204"/>
      <c r="E91" s="205"/>
      <c r="F91" s="205"/>
      <c r="G91" s="205"/>
      <c r="H91" s="224"/>
      <c r="I91" s="289">
        <f>SUM(C91:H91)</f>
        <v>0</v>
      </c>
      <c r="J91" s="290">
        <f>ROUNDDOWN(I91*$C$88,0)</f>
        <v>0</v>
      </c>
      <c r="K91" s="290">
        <f>MIN(J91,$J$88)</f>
        <v>0</v>
      </c>
      <c r="L91" s="299"/>
    </row>
    <row r="92" spans="1:12" ht="15" customHeight="1" x14ac:dyDescent="0.15">
      <c r="A92" s="279"/>
      <c r="B92" s="288" t="s">
        <v>98</v>
      </c>
      <c r="C92" s="207"/>
      <c r="D92" s="201"/>
      <c r="E92" s="202"/>
      <c r="F92" s="202"/>
      <c r="G92" s="202"/>
      <c r="H92" s="225"/>
      <c r="I92" s="289">
        <f t="shared" ref="I92:I102" si="15">SUM(C92:H92)</f>
        <v>0</v>
      </c>
      <c r="J92" s="290">
        <f t="shared" ref="J92:J102" si="16">ROUNDDOWN(I92*$C$88,0)</f>
        <v>0</v>
      </c>
      <c r="K92" s="290">
        <f t="shared" ref="K92:K102" si="17">MIN(J92,$J$88)</f>
        <v>0</v>
      </c>
      <c r="L92" s="300"/>
    </row>
    <row r="93" spans="1:12" ht="15" customHeight="1" x14ac:dyDescent="0.15">
      <c r="A93" s="279"/>
      <c r="B93" s="288" t="s">
        <v>99</v>
      </c>
      <c r="C93" s="207"/>
      <c r="D93" s="201"/>
      <c r="E93" s="202"/>
      <c r="F93" s="202"/>
      <c r="G93" s="202"/>
      <c r="H93" s="225"/>
      <c r="I93" s="289">
        <f t="shared" si="15"/>
        <v>0</v>
      </c>
      <c r="J93" s="290">
        <f t="shared" si="16"/>
        <v>0</v>
      </c>
      <c r="K93" s="290">
        <f t="shared" si="17"/>
        <v>0</v>
      </c>
      <c r="L93" s="300"/>
    </row>
    <row r="94" spans="1:12" ht="15" customHeight="1" x14ac:dyDescent="0.15">
      <c r="A94" s="279"/>
      <c r="B94" s="288" t="s">
        <v>100</v>
      </c>
      <c r="C94" s="207"/>
      <c r="D94" s="201"/>
      <c r="E94" s="202"/>
      <c r="F94" s="202"/>
      <c r="G94" s="202"/>
      <c r="H94" s="225"/>
      <c r="I94" s="289">
        <f t="shared" si="15"/>
        <v>0</v>
      </c>
      <c r="J94" s="290">
        <f t="shared" si="16"/>
        <v>0</v>
      </c>
      <c r="K94" s="290">
        <f t="shared" si="17"/>
        <v>0</v>
      </c>
      <c r="L94" s="300"/>
    </row>
    <row r="95" spans="1:12" ht="15" customHeight="1" x14ac:dyDescent="0.15">
      <c r="A95" s="279"/>
      <c r="B95" s="288" t="s">
        <v>101</v>
      </c>
      <c r="C95" s="207"/>
      <c r="D95" s="201"/>
      <c r="E95" s="202"/>
      <c r="F95" s="202"/>
      <c r="G95" s="202"/>
      <c r="H95" s="225"/>
      <c r="I95" s="289">
        <f t="shared" si="15"/>
        <v>0</v>
      </c>
      <c r="J95" s="290">
        <f t="shared" si="16"/>
        <v>0</v>
      </c>
      <c r="K95" s="290">
        <f t="shared" si="17"/>
        <v>0</v>
      </c>
      <c r="L95" s="300"/>
    </row>
    <row r="96" spans="1:12" ht="15" customHeight="1" x14ac:dyDescent="0.15">
      <c r="A96" s="279"/>
      <c r="B96" s="288" t="s">
        <v>102</v>
      </c>
      <c r="C96" s="207"/>
      <c r="D96" s="201"/>
      <c r="E96" s="202"/>
      <c r="F96" s="202"/>
      <c r="G96" s="202"/>
      <c r="H96" s="225"/>
      <c r="I96" s="289">
        <f t="shared" si="15"/>
        <v>0</v>
      </c>
      <c r="J96" s="290">
        <f t="shared" si="16"/>
        <v>0</v>
      </c>
      <c r="K96" s="290">
        <f t="shared" si="17"/>
        <v>0</v>
      </c>
      <c r="L96" s="300"/>
    </row>
    <row r="97" spans="1:12" ht="15" customHeight="1" x14ac:dyDescent="0.15">
      <c r="A97" s="279"/>
      <c r="B97" s="288" t="s">
        <v>103</v>
      </c>
      <c r="C97" s="207"/>
      <c r="D97" s="201"/>
      <c r="E97" s="202"/>
      <c r="F97" s="202"/>
      <c r="G97" s="202"/>
      <c r="H97" s="225"/>
      <c r="I97" s="289">
        <f t="shared" si="15"/>
        <v>0</v>
      </c>
      <c r="J97" s="290">
        <f t="shared" si="16"/>
        <v>0</v>
      </c>
      <c r="K97" s="290">
        <f t="shared" si="17"/>
        <v>0</v>
      </c>
      <c r="L97" s="300"/>
    </row>
    <row r="98" spans="1:12" ht="15" customHeight="1" x14ac:dyDescent="0.15">
      <c r="A98" s="279"/>
      <c r="B98" s="288" t="s">
        <v>104</v>
      </c>
      <c r="C98" s="207"/>
      <c r="D98" s="201"/>
      <c r="E98" s="202"/>
      <c r="F98" s="202"/>
      <c r="G98" s="202"/>
      <c r="H98" s="225"/>
      <c r="I98" s="289">
        <f t="shared" si="15"/>
        <v>0</v>
      </c>
      <c r="J98" s="290">
        <f t="shared" si="16"/>
        <v>0</v>
      </c>
      <c r="K98" s="290">
        <f t="shared" si="17"/>
        <v>0</v>
      </c>
      <c r="L98" s="300"/>
    </row>
    <row r="99" spans="1:12" ht="15" customHeight="1" x14ac:dyDescent="0.15">
      <c r="A99" s="279"/>
      <c r="B99" s="288" t="s">
        <v>105</v>
      </c>
      <c r="C99" s="207"/>
      <c r="D99" s="201"/>
      <c r="E99" s="202"/>
      <c r="F99" s="202"/>
      <c r="G99" s="202"/>
      <c r="H99" s="225"/>
      <c r="I99" s="289">
        <f t="shared" si="15"/>
        <v>0</v>
      </c>
      <c r="J99" s="290">
        <f t="shared" si="16"/>
        <v>0</v>
      </c>
      <c r="K99" s="290">
        <f t="shared" si="17"/>
        <v>0</v>
      </c>
      <c r="L99" s="300"/>
    </row>
    <row r="100" spans="1:12" ht="15" customHeight="1" x14ac:dyDescent="0.15">
      <c r="A100" s="279"/>
      <c r="B100" s="288" t="s">
        <v>106</v>
      </c>
      <c r="C100" s="207"/>
      <c r="D100" s="201"/>
      <c r="E100" s="202"/>
      <c r="F100" s="202"/>
      <c r="G100" s="202"/>
      <c r="H100" s="225"/>
      <c r="I100" s="289">
        <f t="shared" si="15"/>
        <v>0</v>
      </c>
      <c r="J100" s="290">
        <f t="shared" si="16"/>
        <v>0</v>
      </c>
      <c r="K100" s="290">
        <f t="shared" si="17"/>
        <v>0</v>
      </c>
      <c r="L100" s="300"/>
    </row>
    <row r="101" spans="1:12" ht="15" customHeight="1" x14ac:dyDescent="0.15">
      <c r="A101" s="279"/>
      <c r="B101" s="288" t="s">
        <v>107</v>
      </c>
      <c r="C101" s="207"/>
      <c r="D101" s="201"/>
      <c r="E101" s="202"/>
      <c r="F101" s="202"/>
      <c r="G101" s="202"/>
      <c r="H101" s="225"/>
      <c r="I101" s="289">
        <f t="shared" si="15"/>
        <v>0</v>
      </c>
      <c r="J101" s="290">
        <f t="shared" si="16"/>
        <v>0</v>
      </c>
      <c r="K101" s="290">
        <f t="shared" si="17"/>
        <v>0</v>
      </c>
      <c r="L101" s="300"/>
    </row>
    <row r="102" spans="1:12" ht="15" customHeight="1" thickBot="1" x14ac:dyDescent="0.2">
      <c r="A102" s="279"/>
      <c r="B102" s="288" t="s">
        <v>108</v>
      </c>
      <c r="C102" s="209"/>
      <c r="D102" s="210"/>
      <c r="E102" s="211"/>
      <c r="F102" s="211"/>
      <c r="G102" s="211"/>
      <c r="H102" s="226"/>
      <c r="I102" s="291">
        <f t="shared" si="15"/>
        <v>0</v>
      </c>
      <c r="J102" s="290">
        <f t="shared" si="16"/>
        <v>0</v>
      </c>
      <c r="K102" s="290">
        <f t="shared" si="17"/>
        <v>0</v>
      </c>
      <c r="L102" s="301"/>
    </row>
    <row r="103" spans="1:12" ht="30" customHeight="1" thickTop="1" thickBot="1" x14ac:dyDescent="0.2">
      <c r="A103" s="279"/>
      <c r="B103" s="502" t="s">
        <v>229</v>
      </c>
      <c r="C103" s="502"/>
      <c r="D103" s="502"/>
      <c r="E103" s="502"/>
      <c r="F103" s="502"/>
      <c r="G103" s="502"/>
      <c r="H103" s="502"/>
      <c r="I103" s="516" t="s">
        <v>110</v>
      </c>
      <c r="J103" s="516"/>
      <c r="K103" s="293">
        <f>SUM(K91:K102)</f>
        <v>0</v>
      </c>
      <c r="L103" s="302">
        <f>SUM(L91:L102)</f>
        <v>0</v>
      </c>
    </row>
    <row r="104" spans="1:12" ht="24" customHeight="1" thickTop="1" thickBot="1" x14ac:dyDescent="0.2">
      <c r="A104" s="279"/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98"/>
    </row>
    <row r="105" spans="1:12" ht="30" customHeight="1" thickTop="1" thickBot="1" x14ac:dyDescent="0.2">
      <c r="A105" s="279">
        <f>A88+1</f>
        <v>7</v>
      </c>
      <c r="B105" s="295" t="s">
        <v>88</v>
      </c>
      <c r="C105" s="500"/>
      <c r="D105" s="501"/>
      <c r="E105" s="283" t="s">
        <v>89</v>
      </c>
      <c r="F105" s="284"/>
      <c r="G105" s="503">
        <f>VLOOKUP($A105,精算書!A:M,8,FALSE)</f>
        <v>0</v>
      </c>
      <c r="H105" s="504"/>
      <c r="I105" s="285" t="s">
        <v>123</v>
      </c>
      <c r="J105" s="512" t="str">
        <f>VLOOKUP($A105,精算書!A:M,10,FALSE)</f>
        <v/>
      </c>
      <c r="K105" s="513"/>
      <c r="L105" s="298"/>
    </row>
    <row r="106" spans="1:12" ht="15" customHeight="1" thickTop="1" x14ac:dyDescent="0.15">
      <c r="A106" s="279"/>
      <c r="B106" s="505" t="s">
        <v>109</v>
      </c>
      <c r="C106" s="507" t="s">
        <v>144</v>
      </c>
      <c r="D106" s="508"/>
      <c r="E106" s="508"/>
      <c r="F106" s="508"/>
      <c r="G106" s="508"/>
      <c r="H106" s="509"/>
      <c r="I106" s="505" t="s">
        <v>90</v>
      </c>
      <c r="J106" s="505" t="s">
        <v>91</v>
      </c>
      <c r="K106" s="515" t="s">
        <v>111</v>
      </c>
      <c r="L106" s="518" t="s">
        <v>143</v>
      </c>
    </row>
    <row r="107" spans="1:12" ht="23.25" thickBot="1" x14ac:dyDescent="0.2">
      <c r="A107" s="279"/>
      <c r="B107" s="506"/>
      <c r="C107" s="286" t="s">
        <v>92</v>
      </c>
      <c r="D107" s="287" t="s">
        <v>93</v>
      </c>
      <c r="E107" s="286" t="s">
        <v>94</v>
      </c>
      <c r="F107" s="286" t="s">
        <v>95</v>
      </c>
      <c r="G107" s="286" t="s">
        <v>133</v>
      </c>
      <c r="H107" s="286" t="s">
        <v>96</v>
      </c>
      <c r="I107" s="514"/>
      <c r="J107" s="514"/>
      <c r="K107" s="505"/>
      <c r="L107" s="519"/>
    </row>
    <row r="108" spans="1:12" ht="15" customHeight="1" thickTop="1" x14ac:dyDescent="0.15">
      <c r="A108" s="279"/>
      <c r="B108" s="288" t="s">
        <v>97</v>
      </c>
      <c r="C108" s="203"/>
      <c r="D108" s="204"/>
      <c r="E108" s="205"/>
      <c r="F108" s="205"/>
      <c r="G108" s="205"/>
      <c r="H108" s="206"/>
      <c r="I108" s="289">
        <f>SUM(C108:H108)</f>
        <v>0</v>
      </c>
      <c r="J108" s="290">
        <f>ROUNDDOWN(I108*$C$105,0)</f>
        <v>0</v>
      </c>
      <c r="K108" s="290">
        <f>MIN(J108,$J$105)</f>
        <v>0</v>
      </c>
      <c r="L108" s="299"/>
    </row>
    <row r="109" spans="1:12" ht="15" customHeight="1" x14ac:dyDescent="0.15">
      <c r="A109" s="279"/>
      <c r="B109" s="288" t="s">
        <v>98</v>
      </c>
      <c r="C109" s="207"/>
      <c r="D109" s="201"/>
      <c r="E109" s="202"/>
      <c r="F109" s="202"/>
      <c r="G109" s="202"/>
      <c r="H109" s="208"/>
      <c r="I109" s="289">
        <f t="shared" ref="I109:I119" si="18">SUM(C109:H109)</f>
        <v>0</v>
      </c>
      <c r="J109" s="290">
        <f t="shared" ref="J109:J119" si="19">ROUNDDOWN(I109*$C$105,0)</f>
        <v>0</v>
      </c>
      <c r="K109" s="290">
        <f t="shared" ref="K109:K119" si="20">MIN(J109,$J$105)</f>
        <v>0</v>
      </c>
      <c r="L109" s="300"/>
    </row>
    <row r="110" spans="1:12" ht="15" customHeight="1" x14ac:dyDescent="0.15">
      <c r="A110" s="279"/>
      <c r="B110" s="288" t="s">
        <v>99</v>
      </c>
      <c r="C110" s="207"/>
      <c r="D110" s="201"/>
      <c r="E110" s="202"/>
      <c r="F110" s="202"/>
      <c r="G110" s="202"/>
      <c r="H110" s="208"/>
      <c r="I110" s="289">
        <f t="shared" si="18"/>
        <v>0</v>
      </c>
      <c r="J110" s="290">
        <f t="shared" si="19"/>
        <v>0</v>
      </c>
      <c r="K110" s="290">
        <f t="shared" si="20"/>
        <v>0</v>
      </c>
      <c r="L110" s="300"/>
    </row>
    <row r="111" spans="1:12" ht="15" customHeight="1" x14ac:dyDescent="0.15">
      <c r="A111" s="279"/>
      <c r="B111" s="288" t="s">
        <v>100</v>
      </c>
      <c r="C111" s="207"/>
      <c r="D111" s="201"/>
      <c r="E111" s="202"/>
      <c r="F111" s="202"/>
      <c r="G111" s="202"/>
      <c r="H111" s="208"/>
      <c r="I111" s="289">
        <f t="shared" si="18"/>
        <v>0</v>
      </c>
      <c r="J111" s="290">
        <f t="shared" si="19"/>
        <v>0</v>
      </c>
      <c r="K111" s="290">
        <f t="shared" si="20"/>
        <v>0</v>
      </c>
      <c r="L111" s="300"/>
    </row>
    <row r="112" spans="1:12" ht="15" customHeight="1" x14ac:dyDescent="0.15">
      <c r="A112" s="279"/>
      <c r="B112" s="288" t="s">
        <v>101</v>
      </c>
      <c r="C112" s="207"/>
      <c r="D112" s="201"/>
      <c r="E112" s="202"/>
      <c r="F112" s="202"/>
      <c r="G112" s="202"/>
      <c r="H112" s="208"/>
      <c r="I112" s="289">
        <f t="shared" si="18"/>
        <v>0</v>
      </c>
      <c r="J112" s="290">
        <f t="shared" si="19"/>
        <v>0</v>
      </c>
      <c r="K112" s="290">
        <f t="shared" si="20"/>
        <v>0</v>
      </c>
      <c r="L112" s="300"/>
    </row>
    <row r="113" spans="1:12" ht="15" customHeight="1" x14ac:dyDescent="0.15">
      <c r="A113" s="279"/>
      <c r="B113" s="288" t="s">
        <v>102</v>
      </c>
      <c r="C113" s="207"/>
      <c r="D113" s="201"/>
      <c r="E113" s="202"/>
      <c r="F113" s="202"/>
      <c r="G113" s="202"/>
      <c r="H113" s="208"/>
      <c r="I113" s="289">
        <f t="shared" si="18"/>
        <v>0</v>
      </c>
      <c r="J113" s="290">
        <f t="shared" si="19"/>
        <v>0</v>
      </c>
      <c r="K113" s="290">
        <f t="shared" si="20"/>
        <v>0</v>
      </c>
      <c r="L113" s="300"/>
    </row>
    <row r="114" spans="1:12" ht="15" customHeight="1" x14ac:dyDescent="0.15">
      <c r="A114" s="279"/>
      <c r="B114" s="288" t="s">
        <v>103</v>
      </c>
      <c r="C114" s="207"/>
      <c r="D114" s="201"/>
      <c r="E114" s="202"/>
      <c r="F114" s="202"/>
      <c r="G114" s="202"/>
      <c r="H114" s="208"/>
      <c r="I114" s="289">
        <f t="shared" si="18"/>
        <v>0</v>
      </c>
      <c r="J114" s="290">
        <f t="shared" si="19"/>
        <v>0</v>
      </c>
      <c r="K114" s="290">
        <f t="shared" si="20"/>
        <v>0</v>
      </c>
      <c r="L114" s="300"/>
    </row>
    <row r="115" spans="1:12" ht="15" customHeight="1" x14ac:dyDescent="0.15">
      <c r="A115" s="279"/>
      <c r="B115" s="288" t="s">
        <v>104</v>
      </c>
      <c r="C115" s="207"/>
      <c r="D115" s="201"/>
      <c r="E115" s="202"/>
      <c r="F115" s="202"/>
      <c r="G115" s="202"/>
      <c r="H115" s="208"/>
      <c r="I115" s="289">
        <f t="shared" si="18"/>
        <v>0</v>
      </c>
      <c r="J115" s="290">
        <f t="shared" si="19"/>
        <v>0</v>
      </c>
      <c r="K115" s="290">
        <f t="shared" si="20"/>
        <v>0</v>
      </c>
      <c r="L115" s="300"/>
    </row>
    <row r="116" spans="1:12" ht="15" customHeight="1" x14ac:dyDescent="0.15">
      <c r="A116" s="279"/>
      <c r="B116" s="288" t="s">
        <v>105</v>
      </c>
      <c r="C116" s="207"/>
      <c r="D116" s="201"/>
      <c r="E116" s="202"/>
      <c r="F116" s="202"/>
      <c r="G116" s="202"/>
      <c r="H116" s="208"/>
      <c r="I116" s="289">
        <f t="shared" si="18"/>
        <v>0</v>
      </c>
      <c r="J116" s="290">
        <f t="shared" si="19"/>
        <v>0</v>
      </c>
      <c r="K116" s="290">
        <f t="shared" si="20"/>
        <v>0</v>
      </c>
      <c r="L116" s="300"/>
    </row>
    <row r="117" spans="1:12" ht="15" customHeight="1" x14ac:dyDescent="0.15">
      <c r="A117" s="279"/>
      <c r="B117" s="288" t="s">
        <v>106</v>
      </c>
      <c r="C117" s="207"/>
      <c r="D117" s="201"/>
      <c r="E117" s="202"/>
      <c r="F117" s="202"/>
      <c r="G117" s="202"/>
      <c r="H117" s="208"/>
      <c r="I117" s="289">
        <f t="shared" si="18"/>
        <v>0</v>
      </c>
      <c r="J117" s="290">
        <f t="shared" si="19"/>
        <v>0</v>
      </c>
      <c r="K117" s="290">
        <f t="shared" si="20"/>
        <v>0</v>
      </c>
      <c r="L117" s="300"/>
    </row>
    <row r="118" spans="1:12" ht="15" customHeight="1" x14ac:dyDescent="0.15">
      <c r="A118" s="279"/>
      <c r="B118" s="288" t="s">
        <v>107</v>
      </c>
      <c r="C118" s="207"/>
      <c r="D118" s="201"/>
      <c r="E118" s="202"/>
      <c r="F118" s="202"/>
      <c r="G118" s="202"/>
      <c r="H118" s="208"/>
      <c r="I118" s="289">
        <f t="shared" si="18"/>
        <v>0</v>
      </c>
      <c r="J118" s="290">
        <f t="shared" si="19"/>
        <v>0</v>
      </c>
      <c r="K118" s="290">
        <f t="shared" si="20"/>
        <v>0</v>
      </c>
      <c r="L118" s="300"/>
    </row>
    <row r="119" spans="1:12" ht="15" customHeight="1" thickBot="1" x14ac:dyDescent="0.2">
      <c r="A119" s="279"/>
      <c r="B119" s="288" t="s">
        <v>108</v>
      </c>
      <c r="C119" s="209"/>
      <c r="D119" s="210"/>
      <c r="E119" s="211"/>
      <c r="F119" s="211"/>
      <c r="G119" s="211"/>
      <c r="H119" s="212"/>
      <c r="I119" s="291">
        <f t="shared" si="18"/>
        <v>0</v>
      </c>
      <c r="J119" s="290">
        <f t="shared" si="19"/>
        <v>0</v>
      </c>
      <c r="K119" s="290">
        <f t="shared" si="20"/>
        <v>0</v>
      </c>
      <c r="L119" s="301"/>
    </row>
    <row r="120" spans="1:12" ht="30" customHeight="1" thickTop="1" thickBot="1" x14ac:dyDescent="0.2">
      <c r="A120" s="279"/>
      <c r="B120" s="502" t="s">
        <v>229</v>
      </c>
      <c r="C120" s="502"/>
      <c r="D120" s="502"/>
      <c r="E120" s="502"/>
      <c r="F120" s="502"/>
      <c r="G120" s="502"/>
      <c r="H120" s="502"/>
      <c r="I120" s="516" t="s">
        <v>110</v>
      </c>
      <c r="J120" s="516"/>
      <c r="K120" s="293">
        <f>SUM(K108:K119)</f>
        <v>0</v>
      </c>
      <c r="L120" s="302">
        <f>SUM(L108:L119)</f>
        <v>0</v>
      </c>
    </row>
    <row r="121" spans="1:12" ht="24.75" customHeight="1" thickTop="1" thickBot="1" x14ac:dyDescent="0.2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  <c r="K121" s="279"/>
      <c r="L121" s="298"/>
    </row>
    <row r="122" spans="1:12" ht="30" customHeight="1" thickTop="1" thickBot="1" x14ac:dyDescent="0.2">
      <c r="A122" s="279">
        <f>A105+1</f>
        <v>8</v>
      </c>
      <c r="B122" s="295" t="s">
        <v>88</v>
      </c>
      <c r="C122" s="500"/>
      <c r="D122" s="501"/>
      <c r="E122" s="283" t="s">
        <v>89</v>
      </c>
      <c r="F122" s="284"/>
      <c r="G122" s="503">
        <f>VLOOKUP($A122,精算書!A:M,8,FALSE)</f>
        <v>0</v>
      </c>
      <c r="H122" s="504"/>
      <c r="I122" s="285" t="s">
        <v>123</v>
      </c>
      <c r="J122" s="512" t="str">
        <f>VLOOKUP($A122,精算書!A:M,10,FALSE)</f>
        <v/>
      </c>
      <c r="K122" s="513"/>
      <c r="L122" s="298"/>
    </row>
    <row r="123" spans="1:12" ht="15" customHeight="1" thickTop="1" x14ac:dyDescent="0.15">
      <c r="A123" s="279"/>
      <c r="B123" s="505" t="s">
        <v>109</v>
      </c>
      <c r="C123" s="507" t="s">
        <v>144</v>
      </c>
      <c r="D123" s="508"/>
      <c r="E123" s="508"/>
      <c r="F123" s="508"/>
      <c r="G123" s="508"/>
      <c r="H123" s="509"/>
      <c r="I123" s="505" t="s">
        <v>90</v>
      </c>
      <c r="J123" s="505" t="s">
        <v>91</v>
      </c>
      <c r="K123" s="515" t="s">
        <v>111</v>
      </c>
      <c r="L123" s="518" t="s">
        <v>143</v>
      </c>
    </row>
    <row r="124" spans="1:12" ht="23.25" thickBot="1" x14ac:dyDescent="0.2">
      <c r="A124" s="279"/>
      <c r="B124" s="506"/>
      <c r="C124" s="286" t="s">
        <v>92</v>
      </c>
      <c r="D124" s="287" t="s">
        <v>93</v>
      </c>
      <c r="E124" s="286" t="s">
        <v>94</v>
      </c>
      <c r="F124" s="286" t="s">
        <v>95</v>
      </c>
      <c r="G124" s="286" t="s">
        <v>133</v>
      </c>
      <c r="H124" s="286" t="s">
        <v>96</v>
      </c>
      <c r="I124" s="514"/>
      <c r="J124" s="514"/>
      <c r="K124" s="505"/>
      <c r="L124" s="519"/>
    </row>
    <row r="125" spans="1:12" ht="15" customHeight="1" thickTop="1" x14ac:dyDescent="0.15">
      <c r="A125" s="279"/>
      <c r="B125" s="288" t="s">
        <v>97</v>
      </c>
      <c r="C125" s="203"/>
      <c r="D125" s="204"/>
      <c r="E125" s="205"/>
      <c r="F125" s="205"/>
      <c r="G125" s="205"/>
      <c r="H125" s="206"/>
      <c r="I125" s="289">
        <f>SUM(C125:H125)</f>
        <v>0</v>
      </c>
      <c r="J125" s="290">
        <f>ROUNDDOWN(I125*$C$122,0)</f>
        <v>0</v>
      </c>
      <c r="K125" s="290">
        <f>MIN(J125,$J$122)</f>
        <v>0</v>
      </c>
      <c r="L125" s="299"/>
    </row>
    <row r="126" spans="1:12" ht="15" customHeight="1" x14ac:dyDescent="0.15">
      <c r="A126" s="279"/>
      <c r="B126" s="288" t="s">
        <v>98</v>
      </c>
      <c r="C126" s="207"/>
      <c r="D126" s="201"/>
      <c r="E126" s="202"/>
      <c r="F126" s="202"/>
      <c r="G126" s="202"/>
      <c r="H126" s="208"/>
      <c r="I126" s="289">
        <f t="shared" ref="I126:I136" si="21">SUM(C126:H126)</f>
        <v>0</v>
      </c>
      <c r="J126" s="290">
        <f t="shared" ref="J126:J136" si="22">ROUNDDOWN(I126*$C$122,0)</f>
        <v>0</v>
      </c>
      <c r="K126" s="290">
        <f t="shared" ref="K126:K136" si="23">MIN(J126,$J$122)</f>
        <v>0</v>
      </c>
      <c r="L126" s="300"/>
    </row>
    <row r="127" spans="1:12" ht="15" customHeight="1" x14ac:dyDescent="0.15">
      <c r="A127" s="279"/>
      <c r="B127" s="288" t="s">
        <v>99</v>
      </c>
      <c r="C127" s="207"/>
      <c r="D127" s="201"/>
      <c r="E127" s="202"/>
      <c r="F127" s="202"/>
      <c r="G127" s="202"/>
      <c r="H127" s="208"/>
      <c r="I127" s="289">
        <f t="shared" si="21"/>
        <v>0</v>
      </c>
      <c r="J127" s="290">
        <f t="shared" si="22"/>
        <v>0</v>
      </c>
      <c r="K127" s="290">
        <f t="shared" si="23"/>
        <v>0</v>
      </c>
      <c r="L127" s="300"/>
    </row>
    <row r="128" spans="1:12" ht="15" customHeight="1" x14ac:dyDescent="0.15">
      <c r="A128" s="279"/>
      <c r="B128" s="288" t="s">
        <v>100</v>
      </c>
      <c r="C128" s="207"/>
      <c r="D128" s="201"/>
      <c r="E128" s="202"/>
      <c r="F128" s="202"/>
      <c r="G128" s="202"/>
      <c r="H128" s="208"/>
      <c r="I128" s="289">
        <f t="shared" si="21"/>
        <v>0</v>
      </c>
      <c r="J128" s="290">
        <f t="shared" si="22"/>
        <v>0</v>
      </c>
      <c r="K128" s="290">
        <f t="shared" si="23"/>
        <v>0</v>
      </c>
      <c r="L128" s="300"/>
    </row>
    <row r="129" spans="1:12" ht="15" customHeight="1" x14ac:dyDescent="0.15">
      <c r="A129" s="279"/>
      <c r="B129" s="288" t="s">
        <v>101</v>
      </c>
      <c r="C129" s="207"/>
      <c r="D129" s="201"/>
      <c r="E129" s="202"/>
      <c r="F129" s="202"/>
      <c r="G129" s="202"/>
      <c r="H129" s="208"/>
      <c r="I129" s="289">
        <f t="shared" si="21"/>
        <v>0</v>
      </c>
      <c r="J129" s="290">
        <f t="shared" si="22"/>
        <v>0</v>
      </c>
      <c r="K129" s="290">
        <f t="shared" si="23"/>
        <v>0</v>
      </c>
      <c r="L129" s="300"/>
    </row>
    <row r="130" spans="1:12" ht="15" customHeight="1" x14ac:dyDescent="0.15">
      <c r="A130" s="279"/>
      <c r="B130" s="288" t="s">
        <v>102</v>
      </c>
      <c r="C130" s="207"/>
      <c r="D130" s="201"/>
      <c r="E130" s="202"/>
      <c r="F130" s="202"/>
      <c r="G130" s="202"/>
      <c r="H130" s="208"/>
      <c r="I130" s="289">
        <f t="shared" si="21"/>
        <v>0</v>
      </c>
      <c r="J130" s="290">
        <f t="shared" si="22"/>
        <v>0</v>
      </c>
      <c r="K130" s="290">
        <f t="shared" si="23"/>
        <v>0</v>
      </c>
      <c r="L130" s="300"/>
    </row>
    <row r="131" spans="1:12" ht="15" customHeight="1" x14ac:dyDescent="0.15">
      <c r="A131" s="279"/>
      <c r="B131" s="288" t="s">
        <v>103</v>
      </c>
      <c r="C131" s="207"/>
      <c r="D131" s="201"/>
      <c r="E131" s="202"/>
      <c r="F131" s="202"/>
      <c r="G131" s="202"/>
      <c r="H131" s="208"/>
      <c r="I131" s="289">
        <f t="shared" si="21"/>
        <v>0</v>
      </c>
      <c r="J131" s="290">
        <f t="shared" si="22"/>
        <v>0</v>
      </c>
      <c r="K131" s="290">
        <f t="shared" si="23"/>
        <v>0</v>
      </c>
      <c r="L131" s="300"/>
    </row>
    <row r="132" spans="1:12" ht="15" customHeight="1" x14ac:dyDescent="0.15">
      <c r="A132" s="279"/>
      <c r="B132" s="288" t="s">
        <v>104</v>
      </c>
      <c r="C132" s="207"/>
      <c r="D132" s="201"/>
      <c r="E132" s="202"/>
      <c r="F132" s="202"/>
      <c r="G132" s="202"/>
      <c r="H132" s="208"/>
      <c r="I132" s="289">
        <f t="shared" si="21"/>
        <v>0</v>
      </c>
      <c r="J132" s="290">
        <f t="shared" si="22"/>
        <v>0</v>
      </c>
      <c r="K132" s="290">
        <f t="shared" si="23"/>
        <v>0</v>
      </c>
      <c r="L132" s="300"/>
    </row>
    <row r="133" spans="1:12" ht="15" customHeight="1" x14ac:dyDescent="0.15">
      <c r="A133" s="279"/>
      <c r="B133" s="288" t="s">
        <v>105</v>
      </c>
      <c r="C133" s="207"/>
      <c r="D133" s="201"/>
      <c r="E133" s="202"/>
      <c r="F133" s="202"/>
      <c r="G133" s="202"/>
      <c r="H133" s="208"/>
      <c r="I133" s="289">
        <f t="shared" si="21"/>
        <v>0</v>
      </c>
      <c r="J133" s="290">
        <f t="shared" si="22"/>
        <v>0</v>
      </c>
      <c r="K133" s="290">
        <f t="shared" si="23"/>
        <v>0</v>
      </c>
      <c r="L133" s="300"/>
    </row>
    <row r="134" spans="1:12" ht="15" customHeight="1" x14ac:dyDescent="0.15">
      <c r="A134" s="279"/>
      <c r="B134" s="288" t="s">
        <v>106</v>
      </c>
      <c r="C134" s="207"/>
      <c r="D134" s="201"/>
      <c r="E134" s="202"/>
      <c r="F134" s="202"/>
      <c r="G134" s="202"/>
      <c r="H134" s="208"/>
      <c r="I134" s="289">
        <f t="shared" si="21"/>
        <v>0</v>
      </c>
      <c r="J134" s="290">
        <f t="shared" si="22"/>
        <v>0</v>
      </c>
      <c r="K134" s="290">
        <f t="shared" si="23"/>
        <v>0</v>
      </c>
      <c r="L134" s="300"/>
    </row>
    <row r="135" spans="1:12" ht="15" customHeight="1" x14ac:dyDescent="0.15">
      <c r="A135" s="279"/>
      <c r="B135" s="288" t="s">
        <v>107</v>
      </c>
      <c r="C135" s="207"/>
      <c r="D135" s="201"/>
      <c r="E135" s="202"/>
      <c r="F135" s="202"/>
      <c r="G135" s="202"/>
      <c r="H135" s="208"/>
      <c r="I135" s="289">
        <f t="shared" si="21"/>
        <v>0</v>
      </c>
      <c r="J135" s="290">
        <f t="shared" si="22"/>
        <v>0</v>
      </c>
      <c r="K135" s="290">
        <f t="shared" si="23"/>
        <v>0</v>
      </c>
      <c r="L135" s="300"/>
    </row>
    <row r="136" spans="1:12" ht="15" customHeight="1" thickBot="1" x14ac:dyDescent="0.2">
      <c r="A136" s="279"/>
      <c r="B136" s="288" t="s">
        <v>108</v>
      </c>
      <c r="C136" s="209"/>
      <c r="D136" s="210"/>
      <c r="E136" s="211"/>
      <c r="F136" s="211"/>
      <c r="G136" s="211"/>
      <c r="H136" s="212"/>
      <c r="I136" s="291">
        <f t="shared" si="21"/>
        <v>0</v>
      </c>
      <c r="J136" s="290">
        <f t="shared" si="22"/>
        <v>0</v>
      </c>
      <c r="K136" s="290">
        <f t="shared" si="23"/>
        <v>0</v>
      </c>
      <c r="L136" s="301"/>
    </row>
    <row r="137" spans="1:12" ht="30" customHeight="1" thickTop="1" thickBot="1" x14ac:dyDescent="0.2">
      <c r="A137" s="279"/>
      <c r="B137" s="502" t="s">
        <v>229</v>
      </c>
      <c r="C137" s="502"/>
      <c r="D137" s="502"/>
      <c r="E137" s="502"/>
      <c r="F137" s="502"/>
      <c r="G137" s="502"/>
      <c r="H137" s="502"/>
      <c r="I137" s="516" t="s">
        <v>110</v>
      </c>
      <c r="J137" s="516"/>
      <c r="K137" s="293">
        <f>SUM(K125:K136)</f>
        <v>0</v>
      </c>
      <c r="L137" s="302">
        <f>SUM(L125:L136)</f>
        <v>0</v>
      </c>
    </row>
    <row r="138" spans="1:12" ht="24.75" customHeight="1" thickTop="1" thickBot="1" x14ac:dyDescent="0.2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98"/>
    </row>
    <row r="139" spans="1:12" ht="30" customHeight="1" thickTop="1" thickBot="1" x14ac:dyDescent="0.2">
      <c r="A139" s="279">
        <f>A122+1</f>
        <v>9</v>
      </c>
      <c r="B139" s="295" t="s">
        <v>88</v>
      </c>
      <c r="C139" s="500"/>
      <c r="D139" s="501"/>
      <c r="E139" s="283" t="s">
        <v>89</v>
      </c>
      <c r="F139" s="284"/>
      <c r="G139" s="503">
        <f>VLOOKUP($A139,精算書!A:M,8,FALSE)</f>
        <v>0</v>
      </c>
      <c r="H139" s="504"/>
      <c r="I139" s="285" t="s">
        <v>123</v>
      </c>
      <c r="J139" s="512" t="str">
        <f>VLOOKUP($A139,精算書!A:M,10,FALSE)</f>
        <v/>
      </c>
      <c r="K139" s="513"/>
      <c r="L139" s="298"/>
    </row>
    <row r="140" spans="1:12" ht="15" customHeight="1" thickTop="1" x14ac:dyDescent="0.15">
      <c r="A140" s="279"/>
      <c r="B140" s="505" t="s">
        <v>109</v>
      </c>
      <c r="C140" s="507" t="s">
        <v>144</v>
      </c>
      <c r="D140" s="508"/>
      <c r="E140" s="508"/>
      <c r="F140" s="508"/>
      <c r="G140" s="508"/>
      <c r="H140" s="509"/>
      <c r="I140" s="505" t="s">
        <v>90</v>
      </c>
      <c r="J140" s="505" t="s">
        <v>91</v>
      </c>
      <c r="K140" s="515" t="s">
        <v>111</v>
      </c>
      <c r="L140" s="520" t="s">
        <v>143</v>
      </c>
    </row>
    <row r="141" spans="1:12" ht="23.25" thickBot="1" x14ac:dyDescent="0.2">
      <c r="A141" s="279"/>
      <c r="B141" s="506"/>
      <c r="C141" s="286" t="s">
        <v>92</v>
      </c>
      <c r="D141" s="287" t="s">
        <v>93</v>
      </c>
      <c r="E141" s="286" t="s">
        <v>94</v>
      </c>
      <c r="F141" s="286" t="s">
        <v>95</v>
      </c>
      <c r="G141" s="286" t="s">
        <v>133</v>
      </c>
      <c r="H141" s="286" t="s">
        <v>96</v>
      </c>
      <c r="I141" s="514"/>
      <c r="J141" s="514"/>
      <c r="K141" s="505"/>
      <c r="L141" s="521"/>
    </row>
    <row r="142" spans="1:12" ht="15" customHeight="1" thickTop="1" x14ac:dyDescent="0.15">
      <c r="A142" s="279"/>
      <c r="B142" s="288" t="s">
        <v>97</v>
      </c>
      <c r="C142" s="203"/>
      <c r="D142" s="204"/>
      <c r="E142" s="205"/>
      <c r="F142" s="205"/>
      <c r="G142" s="205"/>
      <c r="H142" s="206"/>
      <c r="I142" s="289">
        <f>SUM(C142:H142)</f>
        <v>0</v>
      </c>
      <c r="J142" s="290">
        <f>ROUNDDOWN(I142*$C$139,0)</f>
        <v>0</v>
      </c>
      <c r="K142" s="290">
        <f>MIN(J142,$J$139)</f>
        <v>0</v>
      </c>
      <c r="L142" s="299"/>
    </row>
    <row r="143" spans="1:12" ht="15" customHeight="1" x14ac:dyDescent="0.15">
      <c r="A143" s="279"/>
      <c r="B143" s="288" t="s">
        <v>98</v>
      </c>
      <c r="C143" s="207"/>
      <c r="D143" s="201"/>
      <c r="E143" s="202"/>
      <c r="F143" s="202"/>
      <c r="G143" s="202"/>
      <c r="H143" s="208"/>
      <c r="I143" s="289">
        <f t="shared" ref="I143:I153" si="24">SUM(C143:H143)</f>
        <v>0</v>
      </c>
      <c r="J143" s="290">
        <f t="shared" ref="J143:J153" si="25">ROUNDDOWN(I143*$C$139,0)</f>
        <v>0</v>
      </c>
      <c r="K143" s="290">
        <f t="shared" ref="K143:K153" si="26">MIN(J143,$J$139)</f>
        <v>0</v>
      </c>
      <c r="L143" s="300"/>
    </row>
    <row r="144" spans="1:12" ht="15" customHeight="1" x14ac:dyDescent="0.15">
      <c r="A144" s="279"/>
      <c r="B144" s="288" t="s">
        <v>99</v>
      </c>
      <c r="C144" s="207"/>
      <c r="D144" s="201"/>
      <c r="E144" s="202"/>
      <c r="F144" s="202"/>
      <c r="G144" s="202"/>
      <c r="H144" s="208"/>
      <c r="I144" s="289">
        <f t="shared" si="24"/>
        <v>0</v>
      </c>
      <c r="J144" s="290">
        <f t="shared" si="25"/>
        <v>0</v>
      </c>
      <c r="K144" s="290">
        <f t="shared" si="26"/>
        <v>0</v>
      </c>
      <c r="L144" s="300"/>
    </row>
    <row r="145" spans="1:12" ht="15" customHeight="1" x14ac:dyDescent="0.15">
      <c r="A145" s="279"/>
      <c r="B145" s="288" t="s">
        <v>100</v>
      </c>
      <c r="C145" s="207"/>
      <c r="D145" s="201"/>
      <c r="E145" s="202"/>
      <c r="F145" s="202"/>
      <c r="G145" s="202"/>
      <c r="H145" s="208"/>
      <c r="I145" s="289">
        <f t="shared" si="24"/>
        <v>0</v>
      </c>
      <c r="J145" s="290">
        <f t="shared" si="25"/>
        <v>0</v>
      </c>
      <c r="K145" s="290">
        <f t="shared" si="26"/>
        <v>0</v>
      </c>
      <c r="L145" s="300"/>
    </row>
    <row r="146" spans="1:12" ht="15" customHeight="1" x14ac:dyDescent="0.15">
      <c r="A146" s="279"/>
      <c r="B146" s="288" t="s">
        <v>101</v>
      </c>
      <c r="C146" s="207"/>
      <c r="D146" s="201"/>
      <c r="E146" s="202"/>
      <c r="F146" s="202"/>
      <c r="G146" s="202"/>
      <c r="H146" s="208"/>
      <c r="I146" s="289">
        <f t="shared" si="24"/>
        <v>0</v>
      </c>
      <c r="J146" s="290">
        <f t="shared" si="25"/>
        <v>0</v>
      </c>
      <c r="K146" s="290">
        <f t="shared" si="26"/>
        <v>0</v>
      </c>
      <c r="L146" s="300"/>
    </row>
    <row r="147" spans="1:12" ht="15" customHeight="1" x14ac:dyDescent="0.15">
      <c r="A147" s="279"/>
      <c r="B147" s="288" t="s">
        <v>102</v>
      </c>
      <c r="C147" s="207"/>
      <c r="D147" s="201"/>
      <c r="E147" s="202"/>
      <c r="F147" s="202"/>
      <c r="G147" s="202"/>
      <c r="H147" s="208"/>
      <c r="I147" s="289">
        <f t="shared" si="24"/>
        <v>0</v>
      </c>
      <c r="J147" s="290">
        <f t="shared" si="25"/>
        <v>0</v>
      </c>
      <c r="K147" s="290">
        <f t="shared" si="26"/>
        <v>0</v>
      </c>
      <c r="L147" s="300"/>
    </row>
    <row r="148" spans="1:12" ht="15" customHeight="1" x14ac:dyDescent="0.15">
      <c r="A148" s="279"/>
      <c r="B148" s="288" t="s">
        <v>103</v>
      </c>
      <c r="C148" s="207"/>
      <c r="D148" s="201"/>
      <c r="E148" s="202"/>
      <c r="F148" s="202"/>
      <c r="G148" s="202"/>
      <c r="H148" s="208"/>
      <c r="I148" s="289">
        <f t="shared" si="24"/>
        <v>0</v>
      </c>
      <c r="J148" s="290">
        <f t="shared" si="25"/>
        <v>0</v>
      </c>
      <c r="K148" s="290">
        <f t="shared" si="26"/>
        <v>0</v>
      </c>
      <c r="L148" s="300"/>
    </row>
    <row r="149" spans="1:12" ht="15" customHeight="1" x14ac:dyDescent="0.15">
      <c r="A149" s="279"/>
      <c r="B149" s="288" t="s">
        <v>104</v>
      </c>
      <c r="C149" s="207"/>
      <c r="D149" s="201"/>
      <c r="E149" s="202"/>
      <c r="F149" s="202"/>
      <c r="G149" s="202"/>
      <c r="H149" s="208"/>
      <c r="I149" s="289">
        <f t="shared" si="24"/>
        <v>0</v>
      </c>
      <c r="J149" s="290">
        <f t="shared" si="25"/>
        <v>0</v>
      </c>
      <c r="K149" s="290">
        <f t="shared" si="26"/>
        <v>0</v>
      </c>
      <c r="L149" s="300"/>
    </row>
    <row r="150" spans="1:12" ht="15" customHeight="1" x14ac:dyDescent="0.15">
      <c r="A150" s="279"/>
      <c r="B150" s="288" t="s">
        <v>105</v>
      </c>
      <c r="C150" s="207"/>
      <c r="D150" s="201"/>
      <c r="E150" s="202"/>
      <c r="F150" s="202"/>
      <c r="G150" s="202"/>
      <c r="H150" s="208"/>
      <c r="I150" s="289">
        <f t="shared" si="24"/>
        <v>0</v>
      </c>
      <c r="J150" s="290">
        <f t="shared" si="25"/>
        <v>0</v>
      </c>
      <c r="K150" s="290">
        <f t="shared" si="26"/>
        <v>0</v>
      </c>
      <c r="L150" s="300"/>
    </row>
    <row r="151" spans="1:12" ht="15" customHeight="1" x14ac:dyDescent="0.15">
      <c r="A151" s="279"/>
      <c r="B151" s="288" t="s">
        <v>106</v>
      </c>
      <c r="C151" s="207"/>
      <c r="D151" s="201"/>
      <c r="E151" s="202"/>
      <c r="F151" s="202"/>
      <c r="G151" s="202"/>
      <c r="H151" s="208"/>
      <c r="I151" s="289">
        <f t="shared" si="24"/>
        <v>0</v>
      </c>
      <c r="J151" s="290">
        <f t="shared" si="25"/>
        <v>0</v>
      </c>
      <c r="K151" s="290">
        <f t="shared" si="26"/>
        <v>0</v>
      </c>
      <c r="L151" s="300"/>
    </row>
    <row r="152" spans="1:12" ht="15" customHeight="1" x14ac:dyDescent="0.15">
      <c r="A152" s="279"/>
      <c r="B152" s="288" t="s">
        <v>107</v>
      </c>
      <c r="C152" s="207"/>
      <c r="D152" s="201"/>
      <c r="E152" s="202"/>
      <c r="F152" s="202"/>
      <c r="G152" s="202"/>
      <c r="H152" s="208"/>
      <c r="I152" s="289">
        <f t="shared" si="24"/>
        <v>0</v>
      </c>
      <c r="J152" s="290">
        <f t="shared" si="25"/>
        <v>0</v>
      </c>
      <c r="K152" s="290">
        <f t="shared" si="26"/>
        <v>0</v>
      </c>
      <c r="L152" s="300"/>
    </row>
    <row r="153" spans="1:12" ht="15" customHeight="1" thickBot="1" x14ac:dyDescent="0.2">
      <c r="A153" s="279"/>
      <c r="B153" s="288" t="s">
        <v>108</v>
      </c>
      <c r="C153" s="209"/>
      <c r="D153" s="210"/>
      <c r="E153" s="211"/>
      <c r="F153" s="211"/>
      <c r="G153" s="211"/>
      <c r="H153" s="212"/>
      <c r="I153" s="291">
        <f t="shared" si="24"/>
        <v>0</v>
      </c>
      <c r="J153" s="290">
        <f t="shared" si="25"/>
        <v>0</v>
      </c>
      <c r="K153" s="290">
        <f t="shared" si="26"/>
        <v>0</v>
      </c>
      <c r="L153" s="301"/>
    </row>
    <row r="154" spans="1:12" ht="30" customHeight="1" thickTop="1" thickBot="1" x14ac:dyDescent="0.2">
      <c r="A154" s="279"/>
      <c r="B154" s="502" t="s">
        <v>229</v>
      </c>
      <c r="C154" s="502"/>
      <c r="D154" s="502"/>
      <c r="E154" s="502"/>
      <c r="F154" s="502"/>
      <c r="G154" s="502"/>
      <c r="H154" s="502"/>
      <c r="I154" s="516" t="s">
        <v>110</v>
      </c>
      <c r="J154" s="516"/>
      <c r="K154" s="293">
        <f>SUM(K142:K153)</f>
        <v>0</v>
      </c>
      <c r="L154" s="302">
        <f>SUM(L142:L153)</f>
        <v>0</v>
      </c>
    </row>
    <row r="155" spans="1:12" ht="24.75" customHeight="1" thickTop="1" thickBot="1" x14ac:dyDescent="0.2">
      <c r="A155" s="279"/>
      <c r="B155" s="279"/>
      <c r="C155" s="279"/>
      <c r="D155" s="279"/>
      <c r="E155" s="279"/>
      <c r="F155" s="279"/>
      <c r="G155" s="279"/>
      <c r="H155" s="279"/>
      <c r="I155" s="279"/>
      <c r="J155" s="279"/>
      <c r="K155" s="279"/>
      <c r="L155" s="298"/>
    </row>
    <row r="156" spans="1:12" ht="30" customHeight="1" thickTop="1" thickBot="1" x14ac:dyDescent="0.2">
      <c r="A156" s="279">
        <f>A139+1</f>
        <v>10</v>
      </c>
      <c r="B156" s="295" t="s">
        <v>88</v>
      </c>
      <c r="C156" s="500"/>
      <c r="D156" s="501"/>
      <c r="E156" s="283" t="s">
        <v>89</v>
      </c>
      <c r="F156" s="284"/>
      <c r="G156" s="503">
        <f>VLOOKUP($A156,精算書!A:M,8,FALSE)</f>
        <v>0</v>
      </c>
      <c r="H156" s="504"/>
      <c r="I156" s="285" t="s">
        <v>123</v>
      </c>
      <c r="J156" s="512" t="str">
        <f>VLOOKUP($A156,精算書!A:M,10,FALSE)</f>
        <v/>
      </c>
      <c r="K156" s="513"/>
      <c r="L156" s="298"/>
    </row>
    <row r="157" spans="1:12" ht="15" customHeight="1" thickTop="1" x14ac:dyDescent="0.15">
      <c r="A157" s="279"/>
      <c r="B157" s="505" t="s">
        <v>109</v>
      </c>
      <c r="C157" s="507" t="s">
        <v>144</v>
      </c>
      <c r="D157" s="508"/>
      <c r="E157" s="508"/>
      <c r="F157" s="508"/>
      <c r="G157" s="508"/>
      <c r="H157" s="509"/>
      <c r="I157" s="505" t="s">
        <v>90</v>
      </c>
      <c r="J157" s="505" t="s">
        <v>91</v>
      </c>
      <c r="K157" s="515" t="s">
        <v>111</v>
      </c>
      <c r="L157" s="518" t="s">
        <v>143</v>
      </c>
    </row>
    <row r="158" spans="1:12" ht="23.25" thickBot="1" x14ac:dyDescent="0.2">
      <c r="A158" s="279"/>
      <c r="B158" s="506"/>
      <c r="C158" s="286" t="s">
        <v>92</v>
      </c>
      <c r="D158" s="287" t="s">
        <v>93</v>
      </c>
      <c r="E158" s="286" t="s">
        <v>94</v>
      </c>
      <c r="F158" s="286" t="s">
        <v>95</v>
      </c>
      <c r="G158" s="286" t="s">
        <v>133</v>
      </c>
      <c r="H158" s="286" t="s">
        <v>96</v>
      </c>
      <c r="I158" s="514"/>
      <c r="J158" s="514"/>
      <c r="K158" s="505"/>
      <c r="L158" s="519"/>
    </row>
    <row r="159" spans="1:12" ht="15" customHeight="1" thickTop="1" x14ac:dyDescent="0.15">
      <c r="A159" s="279"/>
      <c r="B159" s="288" t="s">
        <v>97</v>
      </c>
      <c r="C159" s="203"/>
      <c r="D159" s="204"/>
      <c r="E159" s="205"/>
      <c r="F159" s="205"/>
      <c r="G159" s="205"/>
      <c r="H159" s="206"/>
      <c r="I159" s="289">
        <f>SUM(C159:H159)</f>
        <v>0</v>
      </c>
      <c r="J159" s="290">
        <f>ROUNDDOWN(I159*$C$156,0)</f>
        <v>0</v>
      </c>
      <c r="K159" s="290">
        <f>MIN(J159,$J$156)</f>
        <v>0</v>
      </c>
      <c r="L159" s="299"/>
    </row>
    <row r="160" spans="1:12" ht="15" customHeight="1" x14ac:dyDescent="0.15">
      <c r="A160" s="279"/>
      <c r="B160" s="288" t="s">
        <v>98</v>
      </c>
      <c r="C160" s="207"/>
      <c r="D160" s="201"/>
      <c r="E160" s="202"/>
      <c r="F160" s="202"/>
      <c r="G160" s="202"/>
      <c r="H160" s="208"/>
      <c r="I160" s="289">
        <f t="shared" ref="I160:I170" si="27">SUM(C160:H160)</f>
        <v>0</v>
      </c>
      <c r="J160" s="290">
        <f t="shared" ref="J160:J170" si="28">ROUNDDOWN(I160*$C$156,0)</f>
        <v>0</v>
      </c>
      <c r="K160" s="290">
        <f>MIN(J160,$J$156)</f>
        <v>0</v>
      </c>
      <c r="L160" s="300"/>
    </row>
    <row r="161" spans="1:12" ht="15" customHeight="1" x14ac:dyDescent="0.15">
      <c r="A161" s="279"/>
      <c r="B161" s="288" t="s">
        <v>99</v>
      </c>
      <c r="C161" s="207"/>
      <c r="D161" s="201"/>
      <c r="E161" s="202"/>
      <c r="F161" s="202"/>
      <c r="G161" s="202"/>
      <c r="H161" s="208"/>
      <c r="I161" s="289">
        <f t="shared" si="27"/>
        <v>0</v>
      </c>
      <c r="J161" s="290">
        <f t="shared" si="28"/>
        <v>0</v>
      </c>
      <c r="K161" s="290">
        <f t="shared" ref="K161:K170" si="29">MIN(J161,$J$156)</f>
        <v>0</v>
      </c>
      <c r="L161" s="300"/>
    </row>
    <row r="162" spans="1:12" ht="15" customHeight="1" x14ac:dyDescent="0.15">
      <c r="A162" s="279"/>
      <c r="B162" s="288" t="s">
        <v>100</v>
      </c>
      <c r="C162" s="207"/>
      <c r="D162" s="201"/>
      <c r="E162" s="202"/>
      <c r="F162" s="202"/>
      <c r="G162" s="202"/>
      <c r="H162" s="208"/>
      <c r="I162" s="289">
        <f t="shared" si="27"/>
        <v>0</v>
      </c>
      <c r="J162" s="290">
        <f t="shared" si="28"/>
        <v>0</v>
      </c>
      <c r="K162" s="290">
        <f t="shared" si="29"/>
        <v>0</v>
      </c>
      <c r="L162" s="300"/>
    </row>
    <row r="163" spans="1:12" ht="15" customHeight="1" x14ac:dyDescent="0.15">
      <c r="A163" s="279"/>
      <c r="B163" s="288" t="s">
        <v>101</v>
      </c>
      <c r="C163" s="207"/>
      <c r="D163" s="201"/>
      <c r="E163" s="202"/>
      <c r="F163" s="202"/>
      <c r="G163" s="202"/>
      <c r="H163" s="208"/>
      <c r="I163" s="289">
        <f t="shared" si="27"/>
        <v>0</v>
      </c>
      <c r="J163" s="290">
        <f t="shared" si="28"/>
        <v>0</v>
      </c>
      <c r="K163" s="290">
        <f t="shared" si="29"/>
        <v>0</v>
      </c>
      <c r="L163" s="300"/>
    </row>
    <row r="164" spans="1:12" ht="15" customHeight="1" x14ac:dyDescent="0.15">
      <c r="A164" s="279"/>
      <c r="B164" s="288" t="s">
        <v>102</v>
      </c>
      <c r="C164" s="207"/>
      <c r="D164" s="201"/>
      <c r="E164" s="202"/>
      <c r="F164" s="202"/>
      <c r="G164" s="202"/>
      <c r="H164" s="208"/>
      <c r="I164" s="289">
        <f t="shared" si="27"/>
        <v>0</v>
      </c>
      <c r="J164" s="290">
        <f t="shared" si="28"/>
        <v>0</v>
      </c>
      <c r="K164" s="290">
        <f t="shared" si="29"/>
        <v>0</v>
      </c>
      <c r="L164" s="300"/>
    </row>
    <row r="165" spans="1:12" ht="15" customHeight="1" x14ac:dyDescent="0.15">
      <c r="A165" s="279"/>
      <c r="B165" s="288" t="s">
        <v>103</v>
      </c>
      <c r="C165" s="207"/>
      <c r="D165" s="201"/>
      <c r="E165" s="202"/>
      <c r="F165" s="202"/>
      <c r="G165" s="202"/>
      <c r="H165" s="208"/>
      <c r="I165" s="289">
        <f t="shared" si="27"/>
        <v>0</v>
      </c>
      <c r="J165" s="290">
        <f t="shared" si="28"/>
        <v>0</v>
      </c>
      <c r="K165" s="290">
        <f t="shared" si="29"/>
        <v>0</v>
      </c>
      <c r="L165" s="300"/>
    </row>
    <row r="166" spans="1:12" ht="15" customHeight="1" x14ac:dyDescent="0.15">
      <c r="A166" s="279"/>
      <c r="B166" s="288" t="s">
        <v>104</v>
      </c>
      <c r="C166" s="207"/>
      <c r="D166" s="201"/>
      <c r="E166" s="202"/>
      <c r="F166" s="202"/>
      <c r="G166" s="202"/>
      <c r="H166" s="208"/>
      <c r="I166" s="289">
        <f t="shared" si="27"/>
        <v>0</v>
      </c>
      <c r="J166" s="290">
        <f t="shared" si="28"/>
        <v>0</v>
      </c>
      <c r="K166" s="290">
        <f t="shared" si="29"/>
        <v>0</v>
      </c>
      <c r="L166" s="300"/>
    </row>
    <row r="167" spans="1:12" ht="15" customHeight="1" x14ac:dyDescent="0.15">
      <c r="A167" s="279"/>
      <c r="B167" s="288" t="s">
        <v>105</v>
      </c>
      <c r="C167" s="207"/>
      <c r="D167" s="201"/>
      <c r="E167" s="202"/>
      <c r="F167" s="202"/>
      <c r="G167" s="202"/>
      <c r="H167" s="208"/>
      <c r="I167" s="289">
        <f t="shared" si="27"/>
        <v>0</v>
      </c>
      <c r="J167" s="290">
        <f t="shared" si="28"/>
        <v>0</v>
      </c>
      <c r="K167" s="290">
        <f t="shared" si="29"/>
        <v>0</v>
      </c>
      <c r="L167" s="300"/>
    </row>
    <row r="168" spans="1:12" ht="15" customHeight="1" x14ac:dyDescent="0.15">
      <c r="A168" s="279"/>
      <c r="B168" s="288" t="s">
        <v>106</v>
      </c>
      <c r="C168" s="207"/>
      <c r="D168" s="201"/>
      <c r="E168" s="202"/>
      <c r="F168" s="202"/>
      <c r="G168" s="202"/>
      <c r="H168" s="208"/>
      <c r="I168" s="289">
        <f t="shared" si="27"/>
        <v>0</v>
      </c>
      <c r="J168" s="290">
        <f t="shared" si="28"/>
        <v>0</v>
      </c>
      <c r="K168" s="290">
        <f t="shared" si="29"/>
        <v>0</v>
      </c>
      <c r="L168" s="300"/>
    </row>
    <row r="169" spans="1:12" ht="15" customHeight="1" x14ac:dyDescent="0.15">
      <c r="A169" s="279"/>
      <c r="B169" s="288" t="s">
        <v>107</v>
      </c>
      <c r="C169" s="207"/>
      <c r="D169" s="201"/>
      <c r="E169" s="202"/>
      <c r="F169" s="202"/>
      <c r="G169" s="202"/>
      <c r="H169" s="208"/>
      <c r="I169" s="289">
        <f t="shared" si="27"/>
        <v>0</v>
      </c>
      <c r="J169" s="290">
        <f t="shared" si="28"/>
        <v>0</v>
      </c>
      <c r="K169" s="290">
        <f t="shared" si="29"/>
        <v>0</v>
      </c>
      <c r="L169" s="300"/>
    </row>
    <row r="170" spans="1:12" ht="15" customHeight="1" thickBot="1" x14ac:dyDescent="0.2">
      <c r="A170" s="279"/>
      <c r="B170" s="288" t="s">
        <v>108</v>
      </c>
      <c r="C170" s="209"/>
      <c r="D170" s="210"/>
      <c r="E170" s="211"/>
      <c r="F170" s="211"/>
      <c r="G170" s="211"/>
      <c r="H170" s="212"/>
      <c r="I170" s="291">
        <f t="shared" si="27"/>
        <v>0</v>
      </c>
      <c r="J170" s="290">
        <f t="shared" si="28"/>
        <v>0</v>
      </c>
      <c r="K170" s="290">
        <f t="shared" si="29"/>
        <v>0</v>
      </c>
      <c r="L170" s="301"/>
    </row>
    <row r="171" spans="1:12" ht="30" customHeight="1" thickTop="1" thickBot="1" x14ac:dyDescent="0.2">
      <c r="A171" s="279"/>
      <c r="B171" s="502" t="s">
        <v>229</v>
      </c>
      <c r="C171" s="502"/>
      <c r="D171" s="502"/>
      <c r="E171" s="502"/>
      <c r="F171" s="502"/>
      <c r="G171" s="502"/>
      <c r="H171" s="502"/>
      <c r="I171" s="516" t="s">
        <v>110</v>
      </c>
      <c r="J171" s="516"/>
      <c r="K171" s="293">
        <f>SUM(K159:K170)</f>
        <v>0</v>
      </c>
      <c r="L171" s="302">
        <f>SUM(L159:L170)</f>
        <v>0</v>
      </c>
    </row>
    <row r="172" spans="1:12" ht="24.75" customHeight="1" thickTop="1" thickBot="1" x14ac:dyDescent="0.2">
      <c r="A172" s="279"/>
      <c r="B172" s="279"/>
      <c r="C172" s="279"/>
      <c r="D172" s="279"/>
      <c r="E172" s="279"/>
      <c r="F172" s="279"/>
      <c r="G172" s="279"/>
      <c r="H172" s="279"/>
      <c r="I172" s="279"/>
      <c r="J172" s="279"/>
      <c r="K172" s="279"/>
      <c r="L172" s="298"/>
    </row>
    <row r="173" spans="1:12" ht="30" customHeight="1" thickTop="1" thickBot="1" x14ac:dyDescent="0.2">
      <c r="A173" s="279">
        <f>A156+1</f>
        <v>11</v>
      </c>
      <c r="B173" s="295" t="s">
        <v>88</v>
      </c>
      <c r="C173" s="500"/>
      <c r="D173" s="501"/>
      <c r="E173" s="283" t="s">
        <v>89</v>
      </c>
      <c r="F173" s="284"/>
      <c r="G173" s="503">
        <f>VLOOKUP($A173,精算書!A:M,8,FALSE)</f>
        <v>0</v>
      </c>
      <c r="H173" s="504"/>
      <c r="I173" s="285" t="s">
        <v>123</v>
      </c>
      <c r="J173" s="512" t="str">
        <f>VLOOKUP($A173,精算書!A:M,10,FALSE)</f>
        <v/>
      </c>
      <c r="K173" s="513"/>
      <c r="L173" s="298"/>
    </row>
    <row r="174" spans="1:12" ht="15" customHeight="1" thickTop="1" x14ac:dyDescent="0.15">
      <c r="A174" s="279"/>
      <c r="B174" s="505" t="s">
        <v>109</v>
      </c>
      <c r="C174" s="507" t="s">
        <v>144</v>
      </c>
      <c r="D174" s="508"/>
      <c r="E174" s="508"/>
      <c r="F174" s="508"/>
      <c r="G174" s="508"/>
      <c r="H174" s="509"/>
      <c r="I174" s="505" t="s">
        <v>90</v>
      </c>
      <c r="J174" s="505" t="s">
        <v>91</v>
      </c>
      <c r="K174" s="515" t="s">
        <v>111</v>
      </c>
      <c r="L174" s="518" t="s">
        <v>143</v>
      </c>
    </row>
    <row r="175" spans="1:12" ht="23.25" thickBot="1" x14ac:dyDescent="0.2">
      <c r="A175" s="279"/>
      <c r="B175" s="506"/>
      <c r="C175" s="286" t="s">
        <v>92</v>
      </c>
      <c r="D175" s="287" t="s">
        <v>93</v>
      </c>
      <c r="E175" s="286" t="s">
        <v>94</v>
      </c>
      <c r="F175" s="286" t="s">
        <v>95</v>
      </c>
      <c r="G175" s="286" t="s">
        <v>133</v>
      </c>
      <c r="H175" s="286" t="s">
        <v>96</v>
      </c>
      <c r="I175" s="514"/>
      <c r="J175" s="514"/>
      <c r="K175" s="505"/>
      <c r="L175" s="519"/>
    </row>
    <row r="176" spans="1:12" ht="15" customHeight="1" thickTop="1" x14ac:dyDescent="0.15">
      <c r="A176" s="279"/>
      <c r="B176" s="288" t="s">
        <v>97</v>
      </c>
      <c r="C176" s="203"/>
      <c r="D176" s="204"/>
      <c r="E176" s="205"/>
      <c r="F176" s="205"/>
      <c r="G176" s="205"/>
      <c r="H176" s="206"/>
      <c r="I176" s="289">
        <f>SUM(C176:H176)</f>
        <v>0</v>
      </c>
      <c r="J176" s="290">
        <f>ROUNDDOWN(I176*$C$173,0)</f>
        <v>0</v>
      </c>
      <c r="K176" s="290">
        <f>MIN(J176,$J$173)</f>
        <v>0</v>
      </c>
      <c r="L176" s="299"/>
    </row>
    <row r="177" spans="1:12" ht="15" customHeight="1" x14ac:dyDescent="0.15">
      <c r="A177" s="279"/>
      <c r="B177" s="288" t="s">
        <v>98</v>
      </c>
      <c r="C177" s="207"/>
      <c r="D177" s="201"/>
      <c r="E177" s="202"/>
      <c r="F177" s="202"/>
      <c r="G177" s="202"/>
      <c r="H177" s="208"/>
      <c r="I177" s="289">
        <f t="shared" ref="I177:I187" si="30">SUM(C177:H177)</f>
        <v>0</v>
      </c>
      <c r="J177" s="290">
        <f t="shared" ref="J177:J187" si="31">ROUNDDOWN(I177*$C$173,0)</f>
        <v>0</v>
      </c>
      <c r="K177" s="290">
        <f t="shared" ref="K177:K187" si="32">MIN(J177,$J$173)</f>
        <v>0</v>
      </c>
      <c r="L177" s="300"/>
    </row>
    <row r="178" spans="1:12" ht="15" customHeight="1" x14ac:dyDescent="0.15">
      <c r="A178" s="279"/>
      <c r="B178" s="288" t="s">
        <v>99</v>
      </c>
      <c r="C178" s="207"/>
      <c r="D178" s="201"/>
      <c r="E178" s="202"/>
      <c r="F178" s="202"/>
      <c r="G178" s="202"/>
      <c r="H178" s="208"/>
      <c r="I178" s="289">
        <f t="shared" si="30"/>
        <v>0</v>
      </c>
      <c r="J178" s="290">
        <f t="shared" si="31"/>
        <v>0</v>
      </c>
      <c r="K178" s="290">
        <f t="shared" si="32"/>
        <v>0</v>
      </c>
      <c r="L178" s="300"/>
    </row>
    <row r="179" spans="1:12" ht="15" customHeight="1" x14ac:dyDescent="0.15">
      <c r="A179" s="279"/>
      <c r="B179" s="288" t="s">
        <v>100</v>
      </c>
      <c r="C179" s="207"/>
      <c r="D179" s="201"/>
      <c r="E179" s="202"/>
      <c r="F179" s="202"/>
      <c r="G179" s="202"/>
      <c r="H179" s="208"/>
      <c r="I179" s="289">
        <f t="shared" si="30"/>
        <v>0</v>
      </c>
      <c r="J179" s="290">
        <f t="shared" si="31"/>
        <v>0</v>
      </c>
      <c r="K179" s="290">
        <f t="shared" si="32"/>
        <v>0</v>
      </c>
      <c r="L179" s="300"/>
    </row>
    <row r="180" spans="1:12" ht="15" customHeight="1" x14ac:dyDescent="0.15">
      <c r="A180" s="279"/>
      <c r="B180" s="288" t="s">
        <v>101</v>
      </c>
      <c r="C180" s="207"/>
      <c r="D180" s="201"/>
      <c r="E180" s="202"/>
      <c r="F180" s="202"/>
      <c r="G180" s="202"/>
      <c r="H180" s="208"/>
      <c r="I180" s="289">
        <f t="shared" si="30"/>
        <v>0</v>
      </c>
      <c r="J180" s="290">
        <f t="shared" si="31"/>
        <v>0</v>
      </c>
      <c r="K180" s="290">
        <f t="shared" si="32"/>
        <v>0</v>
      </c>
      <c r="L180" s="300"/>
    </row>
    <row r="181" spans="1:12" ht="15" customHeight="1" x14ac:dyDescent="0.15">
      <c r="A181" s="279"/>
      <c r="B181" s="288" t="s">
        <v>102</v>
      </c>
      <c r="C181" s="207"/>
      <c r="D181" s="201"/>
      <c r="E181" s="202"/>
      <c r="F181" s="202"/>
      <c r="G181" s="202"/>
      <c r="H181" s="208"/>
      <c r="I181" s="289">
        <f t="shared" si="30"/>
        <v>0</v>
      </c>
      <c r="J181" s="290">
        <f t="shared" si="31"/>
        <v>0</v>
      </c>
      <c r="K181" s="290">
        <f t="shared" si="32"/>
        <v>0</v>
      </c>
      <c r="L181" s="300"/>
    </row>
    <row r="182" spans="1:12" ht="15" customHeight="1" x14ac:dyDescent="0.15">
      <c r="A182" s="279"/>
      <c r="B182" s="288" t="s">
        <v>103</v>
      </c>
      <c r="C182" s="207"/>
      <c r="D182" s="201"/>
      <c r="E182" s="202"/>
      <c r="F182" s="202"/>
      <c r="G182" s="202"/>
      <c r="H182" s="208"/>
      <c r="I182" s="289">
        <f t="shared" si="30"/>
        <v>0</v>
      </c>
      <c r="J182" s="290">
        <f t="shared" si="31"/>
        <v>0</v>
      </c>
      <c r="K182" s="290">
        <f t="shared" si="32"/>
        <v>0</v>
      </c>
      <c r="L182" s="300"/>
    </row>
    <row r="183" spans="1:12" ht="15" customHeight="1" x14ac:dyDescent="0.15">
      <c r="A183" s="279"/>
      <c r="B183" s="288" t="s">
        <v>104</v>
      </c>
      <c r="C183" s="207"/>
      <c r="D183" s="201"/>
      <c r="E183" s="202"/>
      <c r="F183" s="202"/>
      <c r="G183" s="202"/>
      <c r="H183" s="208"/>
      <c r="I183" s="289">
        <f t="shared" si="30"/>
        <v>0</v>
      </c>
      <c r="J183" s="290">
        <f t="shared" si="31"/>
        <v>0</v>
      </c>
      <c r="K183" s="290">
        <f t="shared" si="32"/>
        <v>0</v>
      </c>
      <c r="L183" s="300"/>
    </row>
    <row r="184" spans="1:12" ht="15" customHeight="1" x14ac:dyDescent="0.15">
      <c r="A184" s="279"/>
      <c r="B184" s="288" t="s">
        <v>105</v>
      </c>
      <c r="C184" s="207"/>
      <c r="D184" s="201"/>
      <c r="E184" s="202"/>
      <c r="F184" s="202"/>
      <c r="G184" s="202"/>
      <c r="H184" s="208"/>
      <c r="I184" s="289">
        <f t="shared" si="30"/>
        <v>0</v>
      </c>
      <c r="J184" s="290">
        <f t="shared" si="31"/>
        <v>0</v>
      </c>
      <c r="K184" s="290">
        <f t="shared" si="32"/>
        <v>0</v>
      </c>
      <c r="L184" s="300"/>
    </row>
    <row r="185" spans="1:12" ht="15" customHeight="1" x14ac:dyDescent="0.15">
      <c r="A185" s="279"/>
      <c r="B185" s="288" t="s">
        <v>106</v>
      </c>
      <c r="C185" s="207"/>
      <c r="D185" s="201"/>
      <c r="E185" s="202"/>
      <c r="F185" s="202"/>
      <c r="G185" s="202"/>
      <c r="H185" s="208"/>
      <c r="I185" s="289">
        <f t="shared" si="30"/>
        <v>0</v>
      </c>
      <c r="J185" s="290">
        <f t="shared" si="31"/>
        <v>0</v>
      </c>
      <c r="K185" s="290">
        <f t="shared" si="32"/>
        <v>0</v>
      </c>
      <c r="L185" s="300"/>
    </row>
    <row r="186" spans="1:12" ht="15" customHeight="1" x14ac:dyDescent="0.15">
      <c r="A186" s="279"/>
      <c r="B186" s="288" t="s">
        <v>107</v>
      </c>
      <c r="C186" s="207"/>
      <c r="D186" s="201"/>
      <c r="E186" s="202"/>
      <c r="F186" s="202"/>
      <c r="G186" s="202"/>
      <c r="H186" s="208"/>
      <c r="I186" s="289">
        <f t="shared" si="30"/>
        <v>0</v>
      </c>
      <c r="J186" s="290">
        <f t="shared" si="31"/>
        <v>0</v>
      </c>
      <c r="K186" s="290">
        <f t="shared" si="32"/>
        <v>0</v>
      </c>
      <c r="L186" s="300"/>
    </row>
    <row r="187" spans="1:12" ht="15" customHeight="1" thickBot="1" x14ac:dyDescent="0.2">
      <c r="A187" s="279"/>
      <c r="B187" s="288" t="s">
        <v>108</v>
      </c>
      <c r="C187" s="209"/>
      <c r="D187" s="210"/>
      <c r="E187" s="211"/>
      <c r="F187" s="211"/>
      <c r="G187" s="211"/>
      <c r="H187" s="212"/>
      <c r="I187" s="291">
        <f t="shared" si="30"/>
        <v>0</v>
      </c>
      <c r="J187" s="290">
        <f t="shared" si="31"/>
        <v>0</v>
      </c>
      <c r="K187" s="290">
        <f t="shared" si="32"/>
        <v>0</v>
      </c>
      <c r="L187" s="301"/>
    </row>
    <row r="188" spans="1:12" ht="30" customHeight="1" thickTop="1" thickBot="1" x14ac:dyDescent="0.2">
      <c r="A188" s="279"/>
      <c r="B188" s="502" t="s">
        <v>229</v>
      </c>
      <c r="C188" s="502"/>
      <c r="D188" s="502"/>
      <c r="E188" s="502"/>
      <c r="F188" s="502"/>
      <c r="G188" s="502"/>
      <c r="H188" s="502"/>
      <c r="I188" s="516" t="s">
        <v>110</v>
      </c>
      <c r="J188" s="516"/>
      <c r="K188" s="293">
        <f>SUM(K176:K187)</f>
        <v>0</v>
      </c>
      <c r="L188" s="302">
        <f>SUM(L176:L187)</f>
        <v>0</v>
      </c>
    </row>
    <row r="189" spans="1:12" ht="24.75" customHeight="1" thickTop="1" thickBot="1" x14ac:dyDescent="0.2">
      <c r="A189" s="279"/>
      <c r="B189" s="279"/>
      <c r="C189" s="279"/>
      <c r="D189" s="279"/>
      <c r="E189" s="279"/>
      <c r="F189" s="279"/>
      <c r="G189" s="279"/>
      <c r="H189" s="279"/>
      <c r="I189" s="279"/>
      <c r="J189" s="279"/>
      <c r="K189" s="279"/>
      <c r="L189" s="298"/>
    </row>
    <row r="190" spans="1:12" ht="30" customHeight="1" thickTop="1" thickBot="1" x14ac:dyDescent="0.2">
      <c r="A190" s="279">
        <f>A173+1</f>
        <v>12</v>
      </c>
      <c r="B190" s="295" t="s">
        <v>88</v>
      </c>
      <c r="C190" s="500"/>
      <c r="D190" s="501"/>
      <c r="E190" s="283" t="s">
        <v>89</v>
      </c>
      <c r="F190" s="284"/>
      <c r="G190" s="503">
        <f>VLOOKUP($A190,精算書!A:M,8,FALSE)</f>
        <v>0</v>
      </c>
      <c r="H190" s="504"/>
      <c r="I190" s="285" t="s">
        <v>123</v>
      </c>
      <c r="J190" s="512" t="str">
        <f>VLOOKUP($A190,精算書!A:M,10,FALSE)</f>
        <v/>
      </c>
      <c r="K190" s="513"/>
      <c r="L190" s="298"/>
    </row>
    <row r="191" spans="1:12" ht="15" customHeight="1" thickTop="1" x14ac:dyDescent="0.15">
      <c r="A191" s="279"/>
      <c r="B191" s="505" t="s">
        <v>109</v>
      </c>
      <c r="C191" s="507" t="s">
        <v>144</v>
      </c>
      <c r="D191" s="508"/>
      <c r="E191" s="508"/>
      <c r="F191" s="508"/>
      <c r="G191" s="508"/>
      <c r="H191" s="509"/>
      <c r="I191" s="505" t="s">
        <v>90</v>
      </c>
      <c r="J191" s="505" t="s">
        <v>91</v>
      </c>
      <c r="K191" s="515" t="s">
        <v>111</v>
      </c>
      <c r="L191" s="518" t="s">
        <v>143</v>
      </c>
    </row>
    <row r="192" spans="1:12" ht="23.25" thickBot="1" x14ac:dyDescent="0.2">
      <c r="A192" s="279"/>
      <c r="B192" s="506"/>
      <c r="C192" s="286" t="s">
        <v>92</v>
      </c>
      <c r="D192" s="287" t="s">
        <v>93</v>
      </c>
      <c r="E192" s="286" t="s">
        <v>94</v>
      </c>
      <c r="F192" s="286" t="s">
        <v>95</v>
      </c>
      <c r="G192" s="286" t="s">
        <v>133</v>
      </c>
      <c r="H192" s="286" t="s">
        <v>96</v>
      </c>
      <c r="I192" s="514"/>
      <c r="J192" s="514"/>
      <c r="K192" s="505"/>
      <c r="L192" s="519"/>
    </row>
    <row r="193" spans="1:12" ht="15" customHeight="1" thickTop="1" x14ac:dyDescent="0.15">
      <c r="A193" s="279"/>
      <c r="B193" s="288" t="s">
        <v>97</v>
      </c>
      <c r="C193" s="203"/>
      <c r="D193" s="204"/>
      <c r="E193" s="205"/>
      <c r="F193" s="205"/>
      <c r="G193" s="205"/>
      <c r="H193" s="206"/>
      <c r="I193" s="289">
        <f>SUM(C193:H193)</f>
        <v>0</v>
      </c>
      <c r="J193" s="290">
        <f>ROUNDDOWN(I193*$C$190,0)</f>
        <v>0</v>
      </c>
      <c r="K193" s="290">
        <f>MIN(J193,$J$190)</f>
        <v>0</v>
      </c>
      <c r="L193" s="299"/>
    </row>
    <row r="194" spans="1:12" ht="15" customHeight="1" x14ac:dyDescent="0.15">
      <c r="A194" s="279"/>
      <c r="B194" s="288" t="s">
        <v>98</v>
      </c>
      <c r="C194" s="207"/>
      <c r="D194" s="201"/>
      <c r="E194" s="202"/>
      <c r="F194" s="202"/>
      <c r="G194" s="202"/>
      <c r="H194" s="208"/>
      <c r="I194" s="289">
        <f t="shared" ref="I194:I204" si="33">SUM(C194:H194)</f>
        <v>0</v>
      </c>
      <c r="J194" s="290">
        <f t="shared" ref="J194:J204" si="34">ROUNDDOWN(I194*$C$190,0)</f>
        <v>0</v>
      </c>
      <c r="K194" s="290">
        <f t="shared" ref="K194:K204" si="35">MIN(J194,$J$190)</f>
        <v>0</v>
      </c>
      <c r="L194" s="300"/>
    </row>
    <row r="195" spans="1:12" ht="15" customHeight="1" x14ac:dyDescent="0.15">
      <c r="A195" s="279"/>
      <c r="B195" s="288" t="s">
        <v>99</v>
      </c>
      <c r="C195" s="207"/>
      <c r="D195" s="201"/>
      <c r="E195" s="202"/>
      <c r="F195" s="202"/>
      <c r="G195" s="202"/>
      <c r="H195" s="208"/>
      <c r="I195" s="289">
        <f t="shared" si="33"/>
        <v>0</v>
      </c>
      <c r="J195" s="290">
        <f t="shared" si="34"/>
        <v>0</v>
      </c>
      <c r="K195" s="290">
        <f t="shared" si="35"/>
        <v>0</v>
      </c>
      <c r="L195" s="300"/>
    </row>
    <row r="196" spans="1:12" ht="15" customHeight="1" x14ac:dyDescent="0.15">
      <c r="A196" s="279"/>
      <c r="B196" s="288" t="s">
        <v>100</v>
      </c>
      <c r="C196" s="207"/>
      <c r="D196" s="201"/>
      <c r="E196" s="202"/>
      <c r="F196" s="202"/>
      <c r="G196" s="202"/>
      <c r="H196" s="208"/>
      <c r="I196" s="289">
        <f t="shared" si="33"/>
        <v>0</v>
      </c>
      <c r="J196" s="290">
        <f t="shared" si="34"/>
        <v>0</v>
      </c>
      <c r="K196" s="290">
        <f t="shared" si="35"/>
        <v>0</v>
      </c>
      <c r="L196" s="300"/>
    </row>
    <row r="197" spans="1:12" ht="15" customHeight="1" x14ac:dyDescent="0.15">
      <c r="A197" s="279"/>
      <c r="B197" s="288" t="s">
        <v>101</v>
      </c>
      <c r="C197" s="207"/>
      <c r="D197" s="201"/>
      <c r="E197" s="202"/>
      <c r="F197" s="202"/>
      <c r="G197" s="202"/>
      <c r="H197" s="208"/>
      <c r="I197" s="289">
        <f t="shared" si="33"/>
        <v>0</v>
      </c>
      <c r="J197" s="290">
        <f t="shared" si="34"/>
        <v>0</v>
      </c>
      <c r="K197" s="290">
        <f t="shared" si="35"/>
        <v>0</v>
      </c>
      <c r="L197" s="300"/>
    </row>
    <row r="198" spans="1:12" ht="15" customHeight="1" x14ac:dyDescent="0.15">
      <c r="A198" s="279"/>
      <c r="B198" s="288" t="s">
        <v>102</v>
      </c>
      <c r="C198" s="207"/>
      <c r="D198" s="201"/>
      <c r="E198" s="202"/>
      <c r="F198" s="202"/>
      <c r="G198" s="202"/>
      <c r="H198" s="208"/>
      <c r="I198" s="289">
        <f t="shared" si="33"/>
        <v>0</v>
      </c>
      <c r="J198" s="290">
        <f t="shared" si="34"/>
        <v>0</v>
      </c>
      <c r="K198" s="290">
        <f t="shared" si="35"/>
        <v>0</v>
      </c>
      <c r="L198" s="300"/>
    </row>
    <row r="199" spans="1:12" ht="15" customHeight="1" x14ac:dyDescent="0.15">
      <c r="A199" s="279"/>
      <c r="B199" s="288" t="s">
        <v>103</v>
      </c>
      <c r="C199" s="207"/>
      <c r="D199" s="201"/>
      <c r="E199" s="202"/>
      <c r="F199" s="202"/>
      <c r="G199" s="202"/>
      <c r="H199" s="208"/>
      <c r="I199" s="289">
        <f t="shared" si="33"/>
        <v>0</v>
      </c>
      <c r="J199" s="290">
        <f t="shared" si="34"/>
        <v>0</v>
      </c>
      <c r="K199" s="290">
        <f t="shared" si="35"/>
        <v>0</v>
      </c>
      <c r="L199" s="300"/>
    </row>
    <row r="200" spans="1:12" ht="15" customHeight="1" x14ac:dyDescent="0.15">
      <c r="A200" s="279"/>
      <c r="B200" s="288" t="s">
        <v>104</v>
      </c>
      <c r="C200" s="207"/>
      <c r="D200" s="201"/>
      <c r="E200" s="202"/>
      <c r="F200" s="202"/>
      <c r="G200" s="202"/>
      <c r="H200" s="208"/>
      <c r="I200" s="289">
        <f t="shared" si="33"/>
        <v>0</v>
      </c>
      <c r="J200" s="290">
        <f t="shared" si="34"/>
        <v>0</v>
      </c>
      <c r="K200" s="290">
        <f t="shared" si="35"/>
        <v>0</v>
      </c>
      <c r="L200" s="300"/>
    </row>
    <row r="201" spans="1:12" ht="15" customHeight="1" x14ac:dyDescent="0.15">
      <c r="A201" s="279"/>
      <c r="B201" s="288" t="s">
        <v>105</v>
      </c>
      <c r="C201" s="207"/>
      <c r="D201" s="201"/>
      <c r="E201" s="202"/>
      <c r="F201" s="202"/>
      <c r="G201" s="202"/>
      <c r="H201" s="208"/>
      <c r="I201" s="289">
        <f t="shared" si="33"/>
        <v>0</v>
      </c>
      <c r="J201" s="290">
        <f t="shared" si="34"/>
        <v>0</v>
      </c>
      <c r="K201" s="290">
        <f t="shared" si="35"/>
        <v>0</v>
      </c>
      <c r="L201" s="300"/>
    </row>
    <row r="202" spans="1:12" ht="15" customHeight="1" x14ac:dyDescent="0.15">
      <c r="A202" s="279"/>
      <c r="B202" s="288" t="s">
        <v>106</v>
      </c>
      <c r="C202" s="207"/>
      <c r="D202" s="201"/>
      <c r="E202" s="202"/>
      <c r="F202" s="202"/>
      <c r="G202" s="202"/>
      <c r="H202" s="208"/>
      <c r="I202" s="289">
        <f t="shared" si="33"/>
        <v>0</v>
      </c>
      <c r="J202" s="290">
        <f t="shared" si="34"/>
        <v>0</v>
      </c>
      <c r="K202" s="290">
        <f t="shared" si="35"/>
        <v>0</v>
      </c>
      <c r="L202" s="300"/>
    </row>
    <row r="203" spans="1:12" ht="15" customHeight="1" x14ac:dyDescent="0.15">
      <c r="A203" s="279"/>
      <c r="B203" s="288" t="s">
        <v>107</v>
      </c>
      <c r="C203" s="207"/>
      <c r="D203" s="201"/>
      <c r="E203" s="202"/>
      <c r="F203" s="202"/>
      <c r="G203" s="202"/>
      <c r="H203" s="208"/>
      <c r="I203" s="289">
        <f t="shared" si="33"/>
        <v>0</v>
      </c>
      <c r="J203" s="290">
        <f t="shared" si="34"/>
        <v>0</v>
      </c>
      <c r="K203" s="290">
        <f t="shared" si="35"/>
        <v>0</v>
      </c>
      <c r="L203" s="300"/>
    </row>
    <row r="204" spans="1:12" ht="15" customHeight="1" thickBot="1" x14ac:dyDescent="0.2">
      <c r="A204" s="279"/>
      <c r="B204" s="288" t="s">
        <v>108</v>
      </c>
      <c r="C204" s="209"/>
      <c r="D204" s="210"/>
      <c r="E204" s="211"/>
      <c r="F204" s="211"/>
      <c r="G204" s="211"/>
      <c r="H204" s="212"/>
      <c r="I204" s="291">
        <f t="shared" si="33"/>
        <v>0</v>
      </c>
      <c r="J204" s="290">
        <f t="shared" si="34"/>
        <v>0</v>
      </c>
      <c r="K204" s="290">
        <f t="shared" si="35"/>
        <v>0</v>
      </c>
      <c r="L204" s="301"/>
    </row>
    <row r="205" spans="1:12" ht="30" customHeight="1" thickTop="1" thickBot="1" x14ac:dyDescent="0.2">
      <c r="A205" s="279"/>
      <c r="B205" s="502" t="s">
        <v>229</v>
      </c>
      <c r="C205" s="502"/>
      <c r="D205" s="502"/>
      <c r="E205" s="502"/>
      <c r="F205" s="502"/>
      <c r="G205" s="502"/>
      <c r="H205" s="502"/>
      <c r="I205" s="516" t="s">
        <v>110</v>
      </c>
      <c r="J205" s="516"/>
      <c r="K205" s="293">
        <f>SUM(K193:K204)</f>
        <v>0</v>
      </c>
      <c r="L205" s="302">
        <f>SUM(L193:L204)</f>
        <v>0</v>
      </c>
    </row>
    <row r="206" spans="1:12" ht="24.75" customHeight="1" thickTop="1" thickBot="1" x14ac:dyDescent="0.2">
      <c r="A206" s="279"/>
      <c r="B206" s="279"/>
      <c r="C206" s="279"/>
      <c r="D206" s="279"/>
      <c r="E206" s="279"/>
      <c r="F206" s="279"/>
      <c r="G206" s="279"/>
      <c r="H206" s="279"/>
      <c r="I206" s="279"/>
      <c r="J206" s="279"/>
      <c r="K206" s="279"/>
      <c r="L206" s="298"/>
    </row>
    <row r="207" spans="1:12" ht="30" customHeight="1" thickTop="1" thickBot="1" x14ac:dyDescent="0.2">
      <c r="A207" s="279">
        <f>A190+1</f>
        <v>13</v>
      </c>
      <c r="B207" s="295" t="s">
        <v>88</v>
      </c>
      <c r="C207" s="500"/>
      <c r="D207" s="501"/>
      <c r="E207" s="283" t="s">
        <v>89</v>
      </c>
      <c r="F207" s="284"/>
      <c r="G207" s="503">
        <f>VLOOKUP($A207,精算書!A:M,8,FALSE)</f>
        <v>0</v>
      </c>
      <c r="H207" s="504"/>
      <c r="I207" s="285" t="s">
        <v>123</v>
      </c>
      <c r="J207" s="512" t="str">
        <f>VLOOKUP($A207,精算書!A:M,10,FALSE)</f>
        <v/>
      </c>
      <c r="K207" s="513"/>
      <c r="L207" s="298"/>
    </row>
    <row r="208" spans="1:12" ht="15" customHeight="1" thickTop="1" x14ac:dyDescent="0.15">
      <c r="A208" s="279"/>
      <c r="B208" s="505" t="s">
        <v>109</v>
      </c>
      <c r="C208" s="507" t="s">
        <v>144</v>
      </c>
      <c r="D208" s="508"/>
      <c r="E208" s="508"/>
      <c r="F208" s="508"/>
      <c r="G208" s="508"/>
      <c r="H208" s="509"/>
      <c r="I208" s="505" t="s">
        <v>90</v>
      </c>
      <c r="J208" s="505" t="s">
        <v>91</v>
      </c>
      <c r="K208" s="515" t="s">
        <v>111</v>
      </c>
      <c r="L208" s="518" t="s">
        <v>143</v>
      </c>
    </row>
    <row r="209" spans="1:12" ht="23.25" thickBot="1" x14ac:dyDescent="0.2">
      <c r="A209" s="279"/>
      <c r="B209" s="506"/>
      <c r="C209" s="286" t="s">
        <v>92</v>
      </c>
      <c r="D209" s="287" t="s">
        <v>93</v>
      </c>
      <c r="E209" s="286" t="s">
        <v>94</v>
      </c>
      <c r="F209" s="286" t="s">
        <v>95</v>
      </c>
      <c r="G209" s="286" t="s">
        <v>133</v>
      </c>
      <c r="H209" s="286" t="s">
        <v>96</v>
      </c>
      <c r="I209" s="514"/>
      <c r="J209" s="514"/>
      <c r="K209" s="505"/>
      <c r="L209" s="519"/>
    </row>
    <row r="210" spans="1:12" ht="15" customHeight="1" thickTop="1" x14ac:dyDescent="0.15">
      <c r="A210" s="279"/>
      <c r="B210" s="288" t="s">
        <v>97</v>
      </c>
      <c r="C210" s="203"/>
      <c r="D210" s="204"/>
      <c r="E210" s="205"/>
      <c r="F210" s="205"/>
      <c r="G210" s="205"/>
      <c r="H210" s="206"/>
      <c r="I210" s="289">
        <f>SUM(C210:H210)</f>
        <v>0</v>
      </c>
      <c r="J210" s="290">
        <f>ROUNDDOWN(I210*$C$207,0)</f>
        <v>0</v>
      </c>
      <c r="K210" s="290">
        <f>MIN(J210,$J$207)</f>
        <v>0</v>
      </c>
      <c r="L210" s="299"/>
    </row>
    <row r="211" spans="1:12" ht="15" customHeight="1" x14ac:dyDescent="0.15">
      <c r="A211" s="279"/>
      <c r="B211" s="288" t="s">
        <v>98</v>
      </c>
      <c r="C211" s="207"/>
      <c r="D211" s="201"/>
      <c r="E211" s="202"/>
      <c r="F211" s="202"/>
      <c r="G211" s="202"/>
      <c r="H211" s="208"/>
      <c r="I211" s="289">
        <f t="shared" ref="I211:I221" si="36">SUM(C211:H211)</f>
        <v>0</v>
      </c>
      <c r="J211" s="290">
        <f t="shared" ref="J211:J221" si="37">ROUNDDOWN(I211*$C$207,0)</f>
        <v>0</v>
      </c>
      <c r="K211" s="290">
        <f t="shared" ref="K211:K221" si="38">MIN(J211,$J$207)</f>
        <v>0</v>
      </c>
      <c r="L211" s="300"/>
    </row>
    <row r="212" spans="1:12" ht="15" customHeight="1" x14ac:dyDescent="0.15">
      <c r="A212" s="279"/>
      <c r="B212" s="288" t="s">
        <v>99</v>
      </c>
      <c r="C212" s="207"/>
      <c r="D212" s="201"/>
      <c r="E212" s="202"/>
      <c r="F212" s="202"/>
      <c r="G212" s="202"/>
      <c r="H212" s="208"/>
      <c r="I212" s="289">
        <f t="shared" si="36"/>
        <v>0</v>
      </c>
      <c r="J212" s="290">
        <f t="shared" si="37"/>
        <v>0</v>
      </c>
      <c r="K212" s="290">
        <f t="shared" si="38"/>
        <v>0</v>
      </c>
      <c r="L212" s="300"/>
    </row>
    <row r="213" spans="1:12" ht="15" customHeight="1" x14ac:dyDescent="0.15">
      <c r="A213" s="279"/>
      <c r="B213" s="288" t="s">
        <v>100</v>
      </c>
      <c r="C213" s="207"/>
      <c r="D213" s="201"/>
      <c r="E213" s="202"/>
      <c r="F213" s="202"/>
      <c r="G213" s="202"/>
      <c r="H213" s="208"/>
      <c r="I213" s="289">
        <f t="shared" si="36"/>
        <v>0</v>
      </c>
      <c r="J213" s="290">
        <f t="shared" si="37"/>
        <v>0</v>
      </c>
      <c r="K213" s="290">
        <f t="shared" si="38"/>
        <v>0</v>
      </c>
      <c r="L213" s="300"/>
    </row>
    <row r="214" spans="1:12" ht="15" customHeight="1" x14ac:dyDescent="0.15">
      <c r="A214" s="279"/>
      <c r="B214" s="288" t="s">
        <v>101</v>
      </c>
      <c r="C214" s="207"/>
      <c r="D214" s="201"/>
      <c r="E214" s="202"/>
      <c r="F214" s="202"/>
      <c r="G214" s="202"/>
      <c r="H214" s="208"/>
      <c r="I214" s="289">
        <f t="shared" si="36"/>
        <v>0</v>
      </c>
      <c r="J214" s="290">
        <f t="shared" si="37"/>
        <v>0</v>
      </c>
      <c r="K214" s="290">
        <f t="shared" si="38"/>
        <v>0</v>
      </c>
      <c r="L214" s="300"/>
    </row>
    <row r="215" spans="1:12" ht="15" customHeight="1" x14ac:dyDescent="0.15">
      <c r="A215" s="279"/>
      <c r="B215" s="288" t="s">
        <v>102</v>
      </c>
      <c r="C215" s="207"/>
      <c r="D215" s="201"/>
      <c r="E215" s="202"/>
      <c r="F215" s="202"/>
      <c r="G215" s="202"/>
      <c r="H215" s="208"/>
      <c r="I215" s="289">
        <f t="shared" si="36"/>
        <v>0</v>
      </c>
      <c r="J215" s="290">
        <f t="shared" si="37"/>
        <v>0</v>
      </c>
      <c r="K215" s="290">
        <f t="shared" si="38"/>
        <v>0</v>
      </c>
      <c r="L215" s="300"/>
    </row>
    <row r="216" spans="1:12" ht="15" customHeight="1" x14ac:dyDescent="0.15">
      <c r="A216" s="279"/>
      <c r="B216" s="288" t="s">
        <v>103</v>
      </c>
      <c r="C216" s="207"/>
      <c r="D216" s="201"/>
      <c r="E216" s="202"/>
      <c r="F216" s="202"/>
      <c r="G216" s="202"/>
      <c r="H216" s="208"/>
      <c r="I216" s="289">
        <f t="shared" si="36"/>
        <v>0</v>
      </c>
      <c r="J216" s="290">
        <f t="shared" si="37"/>
        <v>0</v>
      </c>
      <c r="K216" s="290">
        <f t="shared" si="38"/>
        <v>0</v>
      </c>
      <c r="L216" s="300"/>
    </row>
    <row r="217" spans="1:12" ht="15" customHeight="1" x14ac:dyDescent="0.15">
      <c r="A217" s="279"/>
      <c r="B217" s="288" t="s">
        <v>104</v>
      </c>
      <c r="C217" s="207"/>
      <c r="D217" s="201"/>
      <c r="E217" s="202"/>
      <c r="F217" s="202"/>
      <c r="G217" s="202"/>
      <c r="H217" s="208"/>
      <c r="I217" s="289">
        <f t="shared" si="36"/>
        <v>0</v>
      </c>
      <c r="J217" s="290">
        <f t="shared" si="37"/>
        <v>0</v>
      </c>
      <c r="K217" s="290">
        <f t="shared" si="38"/>
        <v>0</v>
      </c>
      <c r="L217" s="300"/>
    </row>
    <row r="218" spans="1:12" ht="15" customHeight="1" x14ac:dyDescent="0.15">
      <c r="A218" s="279"/>
      <c r="B218" s="288" t="s">
        <v>105</v>
      </c>
      <c r="C218" s="207"/>
      <c r="D218" s="201"/>
      <c r="E218" s="202"/>
      <c r="F218" s="202"/>
      <c r="G218" s="202"/>
      <c r="H218" s="208"/>
      <c r="I218" s="289">
        <f t="shared" si="36"/>
        <v>0</v>
      </c>
      <c r="J218" s="290">
        <f t="shared" si="37"/>
        <v>0</v>
      </c>
      <c r="K218" s="290">
        <f t="shared" si="38"/>
        <v>0</v>
      </c>
      <c r="L218" s="300"/>
    </row>
    <row r="219" spans="1:12" ht="15" customHeight="1" x14ac:dyDescent="0.15">
      <c r="A219" s="279"/>
      <c r="B219" s="288" t="s">
        <v>106</v>
      </c>
      <c r="C219" s="207"/>
      <c r="D219" s="201"/>
      <c r="E219" s="202"/>
      <c r="F219" s="202"/>
      <c r="G219" s="202"/>
      <c r="H219" s="208"/>
      <c r="I219" s="289">
        <f t="shared" si="36"/>
        <v>0</v>
      </c>
      <c r="J219" s="290">
        <f t="shared" si="37"/>
        <v>0</v>
      </c>
      <c r="K219" s="290">
        <f t="shared" si="38"/>
        <v>0</v>
      </c>
      <c r="L219" s="300"/>
    </row>
    <row r="220" spans="1:12" ht="15" customHeight="1" x14ac:dyDescent="0.15">
      <c r="A220" s="279"/>
      <c r="B220" s="288" t="s">
        <v>107</v>
      </c>
      <c r="C220" s="207"/>
      <c r="D220" s="201"/>
      <c r="E220" s="202"/>
      <c r="F220" s="202"/>
      <c r="G220" s="202"/>
      <c r="H220" s="208"/>
      <c r="I220" s="289">
        <f t="shared" si="36"/>
        <v>0</v>
      </c>
      <c r="J220" s="290">
        <f t="shared" si="37"/>
        <v>0</v>
      </c>
      <c r="K220" s="290">
        <f t="shared" si="38"/>
        <v>0</v>
      </c>
      <c r="L220" s="300"/>
    </row>
    <row r="221" spans="1:12" ht="15" customHeight="1" thickBot="1" x14ac:dyDescent="0.2">
      <c r="A221" s="279"/>
      <c r="B221" s="288" t="s">
        <v>108</v>
      </c>
      <c r="C221" s="209"/>
      <c r="D221" s="210"/>
      <c r="E221" s="211"/>
      <c r="F221" s="211"/>
      <c r="G221" s="211"/>
      <c r="H221" s="212"/>
      <c r="I221" s="291">
        <f t="shared" si="36"/>
        <v>0</v>
      </c>
      <c r="J221" s="290">
        <f t="shared" si="37"/>
        <v>0</v>
      </c>
      <c r="K221" s="290">
        <f t="shared" si="38"/>
        <v>0</v>
      </c>
      <c r="L221" s="301"/>
    </row>
    <row r="222" spans="1:12" ht="30" customHeight="1" thickTop="1" thickBot="1" x14ac:dyDescent="0.2">
      <c r="A222" s="279"/>
      <c r="B222" s="502" t="s">
        <v>229</v>
      </c>
      <c r="C222" s="502"/>
      <c r="D222" s="502"/>
      <c r="E222" s="502"/>
      <c r="F222" s="502"/>
      <c r="G222" s="502"/>
      <c r="H222" s="502"/>
      <c r="I222" s="516" t="s">
        <v>110</v>
      </c>
      <c r="J222" s="516"/>
      <c r="K222" s="293">
        <f>SUM(K210:K221)</f>
        <v>0</v>
      </c>
      <c r="L222" s="302">
        <f>SUM(L210:L221)</f>
        <v>0</v>
      </c>
    </row>
    <row r="223" spans="1:12" ht="24.75" customHeight="1" thickTop="1" thickBot="1" x14ac:dyDescent="0.2">
      <c r="A223" s="279"/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98"/>
    </row>
    <row r="224" spans="1:12" ht="30" customHeight="1" thickTop="1" thickBot="1" x14ac:dyDescent="0.2">
      <c r="A224" s="279">
        <f>A207+1</f>
        <v>14</v>
      </c>
      <c r="B224" s="295" t="s">
        <v>88</v>
      </c>
      <c r="C224" s="500"/>
      <c r="D224" s="501"/>
      <c r="E224" s="283" t="s">
        <v>89</v>
      </c>
      <c r="F224" s="284"/>
      <c r="G224" s="503">
        <f>VLOOKUP($A224,精算書!A:M,8,FALSE)</f>
        <v>0</v>
      </c>
      <c r="H224" s="504"/>
      <c r="I224" s="285" t="s">
        <v>123</v>
      </c>
      <c r="J224" s="512" t="str">
        <f>VLOOKUP($A224,精算書!A:M,10,FALSE)</f>
        <v/>
      </c>
      <c r="K224" s="513"/>
      <c r="L224" s="298"/>
    </row>
    <row r="225" spans="1:12" ht="15" customHeight="1" thickTop="1" x14ac:dyDescent="0.15">
      <c r="A225" s="279"/>
      <c r="B225" s="505" t="s">
        <v>109</v>
      </c>
      <c r="C225" s="507" t="s">
        <v>144</v>
      </c>
      <c r="D225" s="508"/>
      <c r="E225" s="508"/>
      <c r="F225" s="508"/>
      <c r="G225" s="508"/>
      <c r="H225" s="509"/>
      <c r="I225" s="505" t="s">
        <v>90</v>
      </c>
      <c r="J225" s="505" t="s">
        <v>91</v>
      </c>
      <c r="K225" s="515" t="s">
        <v>111</v>
      </c>
      <c r="L225" s="518" t="s">
        <v>143</v>
      </c>
    </row>
    <row r="226" spans="1:12" ht="23.25" thickBot="1" x14ac:dyDescent="0.2">
      <c r="A226" s="279"/>
      <c r="B226" s="506"/>
      <c r="C226" s="286" t="s">
        <v>92</v>
      </c>
      <c r="D226" s="287" t="s">
        <v>93</v>
      </c>
      <c r="E226" s="286" t="s">
        <v>94</v>
      </c>
      <c r="F226" s="286" t="s">
        <v>95</v>
      </c>
      <c r="G226" s="286" t="s">
        <v>133</v>
      </c>
      <c r="H226" s="286" t="s">
        <v>96</v>
      </c>
      <c r="I226" s="514"/>
      <c r="J226" s="514"/>
      <c r="K226" s="505"/>
      <c r="L226" s="519"/>
    </row>
    <row r="227" spans="1:12" ht="15" customHeight="1" thickTop="1" x14ac:dyDescent="0.15">
      <c r="A227" s="279"/>
      <c r="B227" s="288" t="s">
        <v>97</v>
      </c>
      <c r="C227" s="203"/>
      <c r="D227" s="204"/>
      <c r="E227" s="205"/>
      <c r="F227" s="205"/>
      <c r="G227" s="205"/>
      <c r="H227" s="206"/>
      <c r="I227" s="289">
        <f>SUM(C227:H227)</f>
        <v>0</v>
      </c>
      <c r="J227" s="290">
        <f>ROUNDDOWN(I227*$C$224,0)</f>
        <v>0</v>
      </c>
      <c r="K227" s="290">
        <f>MIN(J227,$J$224)</f>
        <v>0</v>
      </c>
      <c r="L227" s="299"/>
    </row>
    <row r="228" spans="1:12" ht="15" customHeight="1" x14ac:dyDescent="0.15">
      <c r="A228" s="279"/>
      <c r="B228" s="288" t="s">
        <v>98</v>
      </c>
      <c r="C228" s="207"/>
      <c r="D228" s="201"/>
      <c r="E228" s="202"/>
      <c r="F228" s="202"/>
      <c r="G228" s="202"/>
      <c r="H228" s="208"/>
      <c r="I228" s="289">
        <f t="shared" ref="I228:I238" si="39">SUM(C228:H228)</f>
        <v>0</v>
      </c>
      <c r="J228" s="290">
        <f t="shared" ref="J228:J238" si="40">ROUNDDOWN(I228*$C$224,0)</f>
        <v>0</v>
      </c>
      <c r="K228" s="290">
        <f t="shared" ref="K228:K238" si="41">MIN(J228,$J$224)</f>
        <v>0</v>
      </c>
      <c r="L228" s="300"/>
    </row>
    <row r="229" spans="1:12" ht="15" customHeight="1" x14ac:dyDescent="0.15">
      <c r="A229" s="279"/>
      <c r="B229" s="288" t="s">
        <v>99</v>
      </c>
      <c r="C229" s="207"/>
      <c r="D229" s="201"/>
      <c r="E229" s="202"/>
      <c r="F229" s="202"/>
      <c r="G229" s="202"/>
      <c r="H229" s="208"/>
      <c r="I229" s="289">
        <f t="shared" si="39"/>
        <v>0</v>
      </c>
      <c r="J229" s="290">
        <f t="shared" si="40"/>
        <v>0</v>
      </c>
      <c r="K229" s="290">
        <f t="shared" si="41"/>
        <v>0</v>
      </c>
      <c r="L229" s="300"/>
    </row>
    <row r="230" spans="1:12" ht="15" customHeight="1" x14ac:dyDescent="0.15">
      <c r="A230" s="279"/>
      <c r="B230" s="288" t="s">
        <v>100</v>
      </c>
      <c r="C230" s="207"/>
      <c r="D230" s="201"/>
      <c r="E230" s="202"/>
      <c r="F230" s="202"/>
      <c r="G230" s="202"/>
      <c r="H230" s="208"/>
      <c r="I230" s="289">
        <f t="shared" si="39"/>
        <v>0</v>
      </c>
      <c r="J230" s="290">
        <f t="shared" si="40"/>
        <v>0</v>
      </c>
      <c r="K230" s="290">
        <f t="shared" si="41"/>
        <v>0</v>
      </c>
      <c r="L230" s="300"/>
    </row>
    <row r="231" spans="1:12" ht="15" customHeight="1" x14ac:dyDescent="0.15">
      <c r="A231" s="279"/>
      <c r="B231" s="288" t="s">
        <v>101</v>
      </c>
      <c r="C231" s="207"/>
      <c r="D231" s="201"/>
      <c r="E231" s="202"/>
      <c r="F231" s="202"/>
      <c r="G231" s="202"/>
      <c r="H231" s="208"/>
      <c r="I231" s="289">
        <f t="shared" si="39"/>
        <v>0</v>
      </c>
      <c r="J231" s="290">
        <f t="shared" si="40"/>
        <v>0</v>
      </c>
      <c r="K231" s="290">
        <f t="shared" si="41"/>
        <v>0</v>
      </c>
      <c r="L231" s="300"/>
    </row>
    <row r="232" spans="1:12" ht="15" customHeight="1" x14ac:dyDescent="0.15">
      <c r="A232" s="279"/>
      <c r="B232" s="288" t="s">
        <v>102</v>
      </c>
      <c r="C232" s="207"/>
      <c r="D232" s="201"/>
      <c r="E232" s="202"/>
      <c r="F232" s="202"/>
      <c r="G232" s="202"/>
      <c r="H232" s="208"/>
      <c r="I232" s="289">
        <f t="shared" si="39"/>
        <v>0</v>
      </c>
      <c r="J232" s="290">
        <f t="shared" si="40"/>
        <v>0</v>
      </c>
      <c r="K232" s="290">
        <f t="shared" si="41"/>
        <v>0</v>
      </c>
      <c r="L232" s="300"/>
    </row>
    <row r="233" spans="1:12" ht="15" customHeight="1" x14ac:dyDescent="0.15">
      <c r="A233" s="279"/>
      <c r="B233" s="288" t="s">
        <v>103</v>
      </c>
      <c r="C233" s="207"/>
      <c r="D233" s="201"/>
      <c r="E233" s="202"/>
      <c r="F233" s="202"/>
      <c r="G233" s="202"/>
      <c r="H233" s="208"/>
      <c r="I233" s="289">
        <f t="shared" si="39"/>
        <v>0</v>
      </c>
      <c r="J233" s="290">
        <f t="shared" si="40"/>
        <v>0</v>
      </c>
      <c r="K233" s="290">
        <f t="shared" si="41"/>
        <v>0</v>
      </c>
      <c r="L233" s="300"/>
    </row>
    <row r="234" spans="1:12" ht="15" customHeight="1" x14ac:dyDescent="0.15">
      <c r="A234" s="279"/>
      <c r="B234" s="288" t="s">
        <v>104</v>
      </c>
      <c r="C234" s="207"/>
      <c r="D234" s="201"/>
      <c r="E234" s="202"/>
      <c r="F234" s="202"/>
      <c r="G234" s="202"/>
      <c r="H234" s="208"/>
      <c r="I234" s="289">
        <f t="shared" si="39"/>
        <v>0</v>
      </c>
      <c r="J234" s="290">
        <f t="shared" si="40"/>
        <v>0</v>
      </c>
      <c r="K234" s="290">
        <f t="shared" si="41"/>
        <v>0</v>
      </c>
      <c r="L234" s="300"/>
    </row>
    <row r="235" spans="1:12" ht="15" customHeight="1" x14ac:dyDescent="0.15">
      <c r="A235" s="279"/>
      <c r="B235" s="288" t="s">
        <v>105</v>
      </c>
      <c r="C235" s="207"/>
      <c r="D235" s="201"/>
      <c r="E235" s="202"/>
      <c r="F235" s="202"/>
      <c r="G235" s="202"/>
      <c r="H235" s="208"/>
      <c r="I235" s="289">
        <f t="shared" si="39"/>
        <v>0</v>
      </c>
      <c r="J235" s="290">
        <f t="shared" si="40"/>
        <v>0</v>
      </c>
      <c r="K235" s="290">
        <f t="shared" si="41"/>
        <v>0</v>
      </c>
      <c r="L235" s="300"/>
    </row>
    <row r="236" spans="1:12" ht="15" customHeight="1" x14ac:dyDescent="0.15">
      <c r="A236" s="279"/>
      <c r="B236" s="288" t="s">
        <v>106</v>
      </c>
      <c r="C236" s="207"/>
      <c r="D236" s="201"/>
      <c r="E236" s="202"/>
      <c r="F236" s="202"/>
      <c r="G236" s="202"/>
      <c r="H236" s="208"/>
      <c r="I236" s="289">
        <f t="shared" si="39"/>
        <v>0</v>
      </c>
      <c r="J236" s="290">
        <f t="shared" si="40"/>
        <v>0</v>
      </c>
      <c r="K236" s="290">
        <f t="shared" si="41"/>
        <v>0</v>
      </c>
      <c r="L236" s="300"/>
    </row>
    <row r="237" spans="1:12" ht="15" customHeight="1" x14ac:dyDescent="0.15">
      <c r="A237" s="279"/>
      <c r="B237" s="288" t="s">
        <v>107</v>
      </c>
      <c r="C237" s="207"/>
      <c r="D237" s="201"/>
      <c r="E237" s="202"/>
      <c r="F237" s="202"/>
      <c r="G237" s="202"/>
      <c r="H237" s="208"/>
      <c r="I237" s="289">
        <f t="shared" si="39"/>
        <v>0</v>
      </c>
      <c r="J237" s="290">
        <f t="shared" si="40"/>
        <v>0</v>
      </c>
      <c r="K237" s="290">
        <f t="shared" si="41"/>
        <v>0</v>
      </c>
      <c r="L237" s="300"/>
    </row>
    <row r="238" spans="1:12" ht="15" customHeight="1" thickBot="1" x14ac:dyDescent="0.2">
      <c r="A238" s="279"/>
      <c r="B238" s="288" t="s">
        <v>108</v>
      </c>
      <c r="C238" s="209"/>
      <c r="D238" s="210"/>
      <c r="E238" s="211"/>
      <c r="F238" s="211"/>
      <c r="G238" s="211"/>
      <c r="H238" s="212"/>
      <c r="I238" s="291">
        <f t="shared" si="39"/>
        <v>0</v>
      </c>
      <c r="J238" s="290">
        <f t="shared" si="40"/>
        <v>0</v>
      </c>
      <c r="K238" s="290">
        <f t="shared" si="41"/>
        <v>0</v>
      </c>
      <c r="L238" s="301"/>
    </row>
    <row r="239" spans="1:12" ht="30" customHeight="1" thickTop="1" thickBot="1" x14ac:dyDescent="0.2">
      <c r="A239" s="279"/>
      <c r="B239" s="502" t="s">
        <v>229</v>
      </c>
      <c r="C239" s="502"/>
      <c r="D239" s="502"/>
      <c r="E239" s="502"/>
      <c r="F239" s="502"/>
      <c r="G239" s="502"/>
      <c r="H239" s="502"/>
      <c r="I239" s="516" t="s">
        <v>110</v>
      </c>
      <c r="J239" s="516"/>
      <c r="K239" s="293">
        <f>SUM(K227:K238)</f>
        <v>0</v>
      </c>
      <c r="L239" s="302">
        <f>SUM(L227:L238)</f>
        <v>0</v>
      </c>
    </row>
    <row r="240" spans="1:12" ht="24.75" customHeight="1" thickTop="1" thickBot="1" x14ac:dyDescent="0.2">
      <c r="A240" s="279"/>
      <c r="B240" s="279"/>
      <c r="C240" s="279"/>
      <c r="D240" s="279"/>
      <c r="E240" s="279"/>
      <c r="F240" s="279"/>
      <c r="G240" s="279"/>
      <c r="H240" s="279"/>
      <c r="I240" s="279"/>
      <c r="J240" s="279"/>
      <c r="K240" s="279"/>
      <c r="L240" s="298"/>
    </row>
    <row r="241" spans="1:12" ht="30" customHeight="1" thickTop="1" thickBot="1" x14ac:dyDescent="0.2">
      <c r="A241" s="279">
        <f>A224+1</f>
        <v>15</v>
      </c>
      <c r="B241" s="295" t="s">
        <v>88</v>
      </c>
      <c r="C241" s="500"/>
      <c r="D241" s="501"/>
      <c r="E241" s="283" t="s">
        <v>89</v>
      </c>
      <c r="F241" s="284"/>
      <c r="G241" s="503">
        <f>VLOOKUP($A241,精算書!A:M,8,FALSE)</f>
        <v>0</v>
      </c>
      <c r="H241" s="504"/>
      <c r="I241" s="285" t="s">
        <v>123</v>
      </c>
      <c r="J241" s="512" t="str">
        <f>VLOOKUP($A241,精算書!A:M,10,FALSE)</f>
        <v/>
      </c>
      <c r="K241" s="513"/>
      <c r="L241" s="298"/>
    </row>
    <row r="242" spans="1:12" ht="15" customHeight="1" thickTop="1" x14ac:dyDescent="0.15">
      <c r="A242" s="279"/>
      <c r="B242" s="505" t="s">
        <v>109</v>
      </c>
      <c r="C242" s="507" t="s">
        <v>144</v>
      </c>
      <c r="D242" s="508"/>
      <c r="E242" s="508"/>
      <c r="F242" s="508"/>
      <c r="G242" s="508"/>
      <c r="H242" s="509"/>
      <c r="I242" s="505" t="s">
        <v>90</v>
      </c>
      <c r="J242" s="505" t="s">
        <v>91</v>
      </c>
      <c r="K242" s="515" t="s">
        <v>111</v>
      </c>
      <c r="L242" s="518" t="s">
        <v>143</v>
      </c>
    </row>
    <row r="243" spans="1:12" ht="23.25" thickBot="1" x14ac:dyDescent="0.2">
      <c r="A243" s="279"/>
      <c r="B243" s="506"/>
      <c r="C243" s="286" t="s">
        <v>92</v>
      </c>
      <c r="D243" s="287" t="s">
        <v>93</v>
      </c>
      <c r="E243" s="286" t="s">
        <v>94</v>
      </c>
      <c r="F243" s="286" t="s">
        <v>95</v>
      </c>
      <c r="G243" s="286" t="s">
        <v>133</v>
      </c>
      <c r="H243" s="286" t="s">
        <v>96</v>
      </c>
      <c r="I243" s="514"/>
      <c r="J243" s="514"/>
      <c r="K243" s="505"/>
      <c r="L243" s="519"/>
    </row>
    <row r="244" spans="1:12" ht="15" customHeight="1" thickTop="1" x14ac:dyDescent="0.15">
      <c r="A244" s="279"/>
      <c r="B244" s="288" t="s">
        <v>97</v>
      </c>
      <c r="C244" s="203"/>
      <c r="D244" s="204"/>
      <c r="E244" s="205"/>
      <c r="F244" s="205"/>
      <c r="G244" s="205"/>
      <c r="H244" s="206"/>
      <c r="I244" s="289">
        <f>SUM(C244:H244)</f>
        <v>0</v>
      </c>
      <c r="J244" s="290">
        <f>ROUNDDOWN(I244*$C$241,0)</f>
        <v>0</v>
      </c>
      <c r="K244" s="290">
        <f>MIN(J244,$J$241)</f>
        <v>0</v>
      </c>
      <c r="L244" s="299"/>
    </row>
    <row r="245" spans="1:12" ht="15" customHeight="1" x14ac:dyDescent="0.15">
      <c r="A245" s="279"/>
      <c r="B245" s="288" t="s">
        <v>98</v>
      </c>
      <c r="C245" s="207"/>
      <c r="D245" s="201"/>
      <c r="E245" s="202"/>
      <c r="F245" s="202"/>
      <c r="G245" s="202"/>
      <c r="H245" s="208"/>
      <c r="I245" s="289">
        <f t="shared" ref="I245:I255" si="42">SUM(C245:H245)</f>
        <v>0</v>
      </c>
      <c r="J245" s="290">
        <f t="shared" ref="J245:J255" si="43">ROUNDDOWN(I245*$C$241,0)</f>
        <v>0</v>
      </c>
      <c r="K245" s="290">
        <f t="shared" ref="K245:K255" si="44">MIN(J245,$J$241)</f>
        <v>0</v>
      </c>
      <c r="L245" s="300"/>
    </row>
    <row r="246" spans="1:12" ht="15" customHeight="1" x14ac:dyDescent="0.15">
      <c r="A246" s="279"/>
      <c r="B246" s="288" t="s">
        <v>99</v>
      </c>
      <c r="C246" s="207"/>
      <c r="D246" s="201"/>
      <c r="E246" s="202"/>
      <c r="F246" s="202"/>
      <c r="G246" s="202"/>
      <c r="H246" s="208"/>
      <c r="I246" s="289">
        <f t="shared" si="42"/>
        <v>0</v>
      </c>
      <c r="J246" s="290">
        <f t="shared" si="43"/>
        <v>0</v>
      </c>
      <c r="K246" s="290">
        <f t="shared" si="44"/>
        <v>0</v>
      </c>
      <c r="L246" s="300"/>
    </row>
    <row r="247" spans="1:12" ht="15" customHeight="1" x14ac:dyDescent="0.15">
      <c r="A247" s="279"/>
      <c r="B247" s="288" t="s">
        <v>100</v>
      </c>
      <c r="C247" s="207"/>
      <c r="D247" s="201"/>
      <c r="E247" s="202"/>
      <c r="F247" s="202"/>
      <c r="G247" s="202"/>
      <c r="H247" s="208"/>
      <c r="I247" s="289">
        <f t="shared" si="42"/>
        <v>0</v>
      </c>
      <c r="J247" s="290">
        <f t="shared" si="43"/>
        <v>0</v>
      </c>
      <c r="K247" s="290">
        <f t="shared" si="44"/>
        <v>0</v>
      </c>
      <c r="L247" s="300"/>
    </row>
    <row r="248" spans="1:12" ht="15" customHeight="1" x14ac:dyDescent="0.15">
      <c r="A248" s="279"/>
      <c r="B248" s="288" t="s">
        <v>101</v>
      </c>
      <c r="C248" s="207"/>
      <c r="D248" s="201"/>
      <c r="E248" s="202"/>
      <c r="F248" s="202"/>
      <c r="G248" s="202"/>
      <c r="H248" s="208"/>
      <c r="I248" s="289">
        <f t="shared" si="42"/>
        <v>0</v>
      </c>
      <c r="J248" s="290">
        <f t="shared" si="43"/>
        <v>0</v>
      </c>
      <c r="K248" s="290">
        <f t="shared" si="44"/>
        <v>0</v>
      </c>
      <c r="L248" s="300"/>
    </row>
    <row r="249" spans="1:12" ht="15" customHeight="1" x14ac:dyDescent="0.15">
      <c r="A249" s="279"/>
      <c r="B249" s="288" t="s">
        <v>102</v>
      </c>
      <c r="C249" s="207"/>
      <c r="D249" s="201"/>
      <c r="E249" s="202"/>
      <c r="F249" s="202"/>
      <c r="G249" s="202"/>
      <c r="H249" s="208"/>
      <c r="I249" s="289">
        <f t="shared" si="42"/>
        <v>0</v>
      </c>
      <c r="J249" s="290">
        <f t="shared" si="43"/>
        <v>0</v>
      </c>
      <c r="K249" s="290">
        <f t="shared" si="44"/>
        <v>0</v>
      </c>
      <c r="L249" s="300"/>
    </row>
    <row r="250" spans="1:12" ht="15" customHeight="1" x14ac:dyDescent="0.15">
      <c r="A250" s="279"/>
      <c r="B250" s="288" t="s">
        <v>103</v>
      </c>
      <c r="C250" s="207"/>
      <c r="D250" s="201"/>
      <c r="E250" s="202"/>
      <c r="F250" s="202"/>
      <c r="G250" s="202"/>
      <c r="H250" s="208"/>
      <c r="I250" s="289">
        <f t="shared" si="42"/>
        <v>0</v>
      </c>
      <c r="J250" s="290">
        <f t="shared" si="43"/>
        <v>0</v>
      </c>
      <c r="K250" s="290">
        <f t="shared" si="44"/>
        <v>0</v>
      </c>
      <c r="L250" s="300"/>
    </row>
    <row r="251" spans="1:12" ht="15" customHeight="1" x14ac:dyDescent="0.15">
      <c r="A251" s="279"/>
      <c r="B251" s="288" t="s">
        <v>104</v>
      </c>
      <c r="C251" s="207"/>
      <c r="D251" s="201"/>
      <c r="E251" s="202"/>
      <c r="F251" s="202"/>
      <c r="G251" s="202"/>
      <c r="H251" s="208"/>
      <c r="I251" s="289">
        <f t="shared" si="42"/>
        <v>0</v>
      </c>
      <c r="J251" s="290">
        <f t="shared" si="43"/>
        <v>0</v>
      </c>
      <c r="K251" s="290">
        <f t="shared" si="44"/>
        <v>0</v>
      </c>
      <c r="L251" s="300"/>
    </row>
    <row r="252" spans="1:12" ht="15" customHeight="1" x14ac:dyDescent="0.15">
      <c r="A252" s="279"/>
      <c r="B252" s="288" t="s">
        <v>105</v>
      </c>
      <c r="C252" s="207"/>
      <c r="D252" s="201"/>
      <c r="E252" s="202"/>
      <c r="F252" s="202"/>
      <c r="G252" s="202"/>
      <c r="H252" s="208"/>
      <c r="I252" s="289">
        <f t="shared" si="42"/>
        <v>0</v>
      </c>
      <c r="J252" s="290">
        <f t="shared" si="43"/>
        <v>0</v>
      </c>
      <c r="K252" s="290">
        <f t="shared" si="44"/>
        <v>0</v>
      </c>
      <c r="L252" s="300"/>
    </row>
    <row r="253" spans="1:12" ht="15" customHeight="1" x14ac:dyDescent="0.15">
      <c r="A253" s="279"/>
      <c r="B253" s="288" t="s">
        <v>106</v>
      </c>
      <c r="C253" s="207"/>
      <c r="D253" s="201"/>
      <c r="E253" s="202"/>
      <c r="F253" s="202"/>
      <c r="G253" s="202"/>
      <c r="H253" s="208"/>
      <c r="I253" s="289">
        <f t="shared" si="42"/>
        <v>0</v>
      </c>
      <c r="J253" s="290">
        <f t="shared" si="43"/>
        <v>0</v>
      </c>
      <c r="K253" s="290">
        <f t="shared" si="44"/>
        <v>0</v>
      </c>
      <c r="L253" s="300"/>
    </row>
    <row r="254" spans="1:12" ht="15" customHeight="1" x14ac:dyDescent="0.15">
      <c r="A254" s="279"/>
      <c r="B254" s="288" t="s">
        <v>107</v>
      </c>
      <c r="C254" s="207"/>
      <c r="D254" s="201"/>
      <c r="E254" s="202"/>
      <c r="F254" s="202"/>
      <c r="G254" s="202"/>
      <c r="H254" s="208"/>
      <c r="I254" s="289">
        <f t="shared" si="42"/>
        <v>0</v>
      </c>
      <c r="J254" s="290">
        <f t="shared" si="43"/>
        <v>0</v>
      </c>
      <c r="K254" s="290">
        <f t="shared" si="44"/>
        <v>0</v>
      </c>
      <c r="L254" s="300"/>
    </row>
    <row r="255" spans="1:12" ht="15" customHeight="1" thickBot="1" x14ac:dyDescent="0.2">
      <c r="A255" s="279"/>
      <c r="B255" s="288" t="s">
        <v>108</v>
      </c>
      <c r="C255" s="209"/>
      <c r="D255" s="210"/>
      <c r="E255" s="211"/>
      <c r="F255" s="211"/>
      <c r="G255" s="211"/>
      <c r="H255" s="212"/>
      <c r="I255" s="291">
        <f t="shared" si="42"/>
        <v>0</v>
      </c>
      <c r="J255" s="290">
        <f t="shared" si="43"/>
        <v>0</v>
      </c>
      <c r="K255" s="290">
        <f t="shared" si="44"/>
        <v>0</v>
      </c>
      <c r="L255" s="301"/>
    </row>
    <row r="256" spans="1:12" ht="30" customHeight="1" thickTop="1" thickBot="1" x14ac:dyDescent="0.2">
      <c r="A256" s="279"/>
      <c r="B256" s="502" t="s">
        <v>229</v>
      </c>
      <c r="C256" s="502"/>
      <c r="D256" s="502"/>
      <c r="E256" s="502"/>
      <c r="F256" s="502"/>
      <c r="G256" s="502"/>
      <c r="H256" s="502"/>
      <c r="I256" s="516" t="s">
        <v>110</v>
      </c>
      <c r="J256" s="516"/>
      <c r="K256" s="293">
        <f>SUM(K244:K255)</f>
        <v>0</v>
      </c>
      <c r="L256" s="302">
        <f>SUM(L244:L255)</f>
        <v>0</v>
      </c>
    </row>
    <row r="257" spans="1:12" ht="24.75" customHeight="1" thickTop="1" thickBot="1" x14ac:dyDescent="0.2">
      <c r="A257" s="279"/>
      <c r="B257" s="279"/>
      <c r="C257" s="279"/>
      <c r="D257" s="279"/>
      <c r="E257" s="279"/>
      <c r="F257" s="279"/>
      <c r="G257" s="279"/>
      <c r="H257" s="279"/>
      <c r="I257" s="279"/>
      <c r="J257" s="279"/>
      <c r="K257" s="279"/>
      <c r="L257" s="298"/>
    </row>
    <row r="258" spans="1:12" ht="30" customHeight="1" thickTop="1" thickBot="1" x14ac:dyDescent="0.2">
      <c r="A258" s="279">
        <f>A241+1</f>
        <v>16</v>
      </c>
      <c r="B258" s="295" t="s">
        <v>88</v>
      </c>
      <c r="C258" s="500"/>
      <c r="D258" s="501"/>
      <c r="E258" s="296" t="s">
        <v>89</v>
      </c>
      <c r="F258" s="297"/>
      <c r="G258" s="503">
        <f>VLOOKUP($A258,精算書!A:M,8,FALSE)</f>
        <v>0</v>
      </c>
      <c r="H258" s="504"/>
      <c r="I258" s="285" t="s">
        <v>123</v>
      </c>
      <c r="J258" s="512" t="str">
        <f>VLOOKUP($A258,精算書!A:M,10,FALSE)</f>
        <v/>
      </c>
      <c r="K258" s="513"/>
      <c r="L258" s="298"/>
    </row>
    <row r="259" spans="1:12" ht="15" customHeight="1" thickTop="1" x14ac:dyDescent="0.15">
      <c r="A259" s="279"/>
      <c r="B259" s="515" t="s">
        <v>109</v>
      </c>
      <c r="C259" s="507" t="s">
        <v>144</v>
      </c>
      <c r="D259" s="508"/>
      <c r="E259" s="508"/>
      <c r="F259" s="508"/>
      <c r="G259" s="508"/>
      <c r="H259" s="509"/>
      <c r="I259" s="517" t="s">
        <v>90</v>
      </c>
      <c r="J259" s="517" t="s">
        <v>91</v>
      </c>
      <c r="K259" s="517" t="s">
        <v>111</v>
      </c>
      <c r="L259" s="518" t="s">
        <v>143</v>
      </c>
    </row>
    <row r="260" spans="1:12" ht="23.25" thickBot="1" x14ac:dyDescent="0.2">
      <c r="A260" s="279"/>
      <c r="B260" s="505"/>
      <c r="C260" s="286" t="s">
        <v>92</v>
      </c>
      <c r="D260" s="287" t="s">
        <v>93</v>
      </c>
      <c r="E260" s="286" t="s">
        <v>94</v>
      </c>
      <c r="F260" s="286" t="s">
        <v>95</v>
      </c>
      <c r="G260" s="286" t="s">
        <v>133</v>
      </c>
      <c r="H260" s="286" t="s">
        <v>96</v>
      </c>
      <c r="I260" s="505"/>
      <c r="J260" s="505"/>
      <c r="K260" s="505"/>
      <c r="L260" s="519"/>
    </row>
    <row r="261" spans="1:12" ht="15" customHeight="1" thickTop="1" x14ac:dyDescent="0.15">
      <c r="A261" s="279"/>
      <c r="B261" s="288" t="s">
        <v>97</v>
      </c>
      <c r="C261" s="203"/>
      <c r="D261" s="204"/>
      <c r="E261" s="205"/>
      <c r="F261" s="205"/>
      <c r="G261" s="205"/>
      <c r="H261" s="206"/>
      <c r="I261" s="289">
        <f>SUM(C261:H261)</f>
        <v>0</v>
      </c>
      <c r="J261" s="290">
        <f>ROUNDDOWN(I261*$C$258,0)</f>
        <v>0</v>
      </c>
      <c r="K261" s="290">
        <f>MIN(J261,$J$258)</f>
        <v>0</v>
      </c>
      <c r="L261" s="299"/>
    </row>
    <row r="262" spans="1:12" ht="15" customHeight="1" x14ac:dyDescent="0.15">
      <c r="A262" s="279"/>
      <c r="B262" s="288" t="s">
        <v>98</v>
      </c>
      <c r="C262" s="207"/>
      <c r="D262" s="201"/>
      <c r="E262" s="202"/>
      <c r="F262" s="202"/>
      <c r="G262" s="202"/>
      <c r="H262" s="208"/>
      <c r="I262" s="289">
        <f t="shared" ref="I262:I272" si="45">SUM(C262:H262)</f>
        <v>0</v>
      </c>
      <c r="J262" s="290">
        <f t="shared" ref="J262:J272" si="46">ROUNDDOWN(I262*$C$258,0)</f>
        <v>0</v>
      </c>
      <c r="K262" s="290">
        <f t="shared" ref="K262:K272" si="47">MIN(J262,$J$258)</f>
        <v>0</v>
      </c>
      <c r="L262" s="300"/>
    </row>
    <row r="263" spans="1:12" ht="15" customHeight="1" x14ac:dyDescent="0.15">
      <c r="A263" s="279"/>
      <c r="B263" s="288" t="s">
        <v>99</v>
      </c>
      <c r="C263" s="207"/>
      <c r="D263" s="201"/>
      <c r="E263" s="202"/>
      <c r="F263" s="202"/>
      <c r="G263" s="202"/>
      <c r="H263" s="208"/>
      <c r="I263" s="289">
        <f t="shared" si="45"/>
        <v>0</v>
      </c>
      <c r="J263" s="290">
        <f t="shared" si="46"/>
        <v>0</v>
      </c>
      <c r="K263" s="290">
        <f t="shared" si="47"/>
        <v>0</v>
      </c>
      <c r="L263" s="300"/>
    </row>
    <row r="264" spans="1:12" ht="15" customHeight="1" x14ac:dyDescent="0.15">
      <c r="A264" s="279"/>
      <c r="B264" s="288" t="s">
        <v>100</v>
      </c>
      <c r="C264" s="207"/>
      <c r="D264" s="201"/>
      <c r="E264" s="202"/>
      <c r="F264" s="202"/>
      <c r="G264" s="202"/>
      <c r="H264" s="208"/>
      <c r="I264" s="289">
        <f t="shared" si="45"/>
        <v>0</v>
      </c>
      <c r="J264" s="290">
        <f t="shared" si="46"/>
        <v>0</v>
      </c>
      <c r="K264" s="290">
        <f t="shared" si="47"/>
        <v>0</v>
      </c>
      <c r="L264" s="300"/>
    </row>
    <row r="265" spans="1:12" ht="15" customHeight="1" x14ac:dyDescent="0.15">
      <c r="A265" s="279"/>
      <c r="B265" s="288" t="s">
        <v>101</v>
      </c>
      <c r="C265" s="207"/>
      <c r="D265" s="201"/>
      <c r="E265" s="202"/>
      <c r="F265" s="202"/>
      <c r="G265" s="202"/>
      <c r="H265" s="208"/>
      <c r="I265" s="289">
        <f t="shared" si="45"/>
        <v>0</v>
      </c>
      <c r="J265" s="290">
        <f t="shared" si="46"/>
        <v>0</v>
      </c>
      <c r="K265" s="290">
        <f t="shared" si="47"/>
        <v>0</v>
      </c>
      <c r="L265" s="300"/>
    </row>
    <row r="266" spans="1:12" ht="15" customHeight="1" x14ac:dyDescent="0.15">
      <c r="A266" s="279"/>
      <c r="B266" s="288" t="s">
        <v>102</v>
      </c>
      <c r="C266" s="207"/>
      <c r="D266" s="201"/>
      <c r="E266" s="202"/>
      <c r="F266" s="202"/>
      <c r="G266" s="202"/>
      <c r="H266" s="208"/>
      <c r="I266" s="289">
        <f t="shared" si="45"/>
        <v>0</v>
      </c>
      <c r="J266" s="290">
        <f t="shared" si="46"/>
        <v>0</v>
      </c>
      <c r="K266" s="290">
        <f t="shared" si="47"/>
        <v>0</v>
      </c>
      <c r="L266" s="300"/>
    </row>
    <row r="267" spans="1:12" ht="15" customHeight="1" x14ac:dyDescent="0.15">
      <c r="A267" s="279"/>
      <c r="B267" s="288" t="s">
        <v>103</v>
      </c>
      <c r="C267" s="207"/>
      <c r="D267" s="201"/>
      <c r="E267" s="202"/>
      <c r="F267" s="202"/>
      <c r="G267" s="202"/>
      <c r="H267" s="208"/>
      <c r="I267" s="289">
        <f t="shared" si="45"/>
        <v>0</v>
      </c>
      <c r="J267" s="290">
        <f t="shared" si="46"/>
        <v>0</v>
      </c>
      <c r="K267" s="290">
        <f t="shared" si="47"/>
        <v>0</v>
      </c>
      <c r="L267" s="300"/>
    </row>
    <row r="268" spans="1:12" ht="15" customHeight="1" x14ac:dyDescent="0.15">
      <c r="A268" s="279"/>
      <c r="B268" s="288" t="s">
        <v>104</v>
      </c>
      <c r="C268" s="207"/>
      <c r="D268" s="201"/>
      <c r="E268" s="202"/>
      <c r="F268" s="202"/>
      <c r="G268" s="202"/>
      <c r="H268" s="208"/>
      <c r="I268" s="289">
        <f t="shared" si="45"/>
        <v>0</v>
      </c>
      <c r="J268" s="290">
        <f t="shared" si="46"/>
        <v>0</v>
      </c>
      <c r="K268" s="290">
        <f t="shared" si="47"/>
        <v>0</v>
      </c>
      <c r="L268" s="300"/>
    </row>
    <row r="269" spans="1:12" ht="15" customHeight="1" x14ac:dyDescent="0.15">
      <c r="A269" s="279"/>
      <c r="B269" s="288" t="s">
        <v>105</v>
      </c>
      <c r="C269" s="207"/>
      <c r="D269" s="201"/>
      <c r="E269" s="202"/>
      <c r="F269" s="202"/>
      <c r="G269" s="202"/>
      <c r="H269" s="208"/>
      <c r="I269" s="289">
        <f t="shared" si="45"/>
        <v>0</v>
      </c>
      <c r="J269" s="290">
        <f t="shared" si="46"/>
        <v>0</v>
      </c>
      <c r="K269" s="290">
        <f t="shared" si="47"/>
        <v>0</v>
      </c>
      <c r="L269" s="300"/>
    </row>
    <row r="270" spans="1:12" ht="15" customHeight="1" x14ac:dyDescent="0.15">
      <c r="A270" s="279"/>
      <c r="B270" s="288" t="s">
        <v>106</v>
      </c>
      <c r="C270" s="207"/>
      <c r="D270" s="201"/>
      <c r="E270" s="202"/>
      <c r="F270" s="202"/>
      <c r="G270" s="202"/>
      <c r="H270" s="208"/>
      <c r="I270" s="289">
        <f t="shared" si="45"/>
        <v>0</v>
      </c>
      <c r="J270" s="290">
        <f t="shared" si="46"/>
        <v>0</v>
      </c>
      <c r="K270" s="290">
        <f t="shared" si="47"/>
        <v>0</v>
      </c>
      <c r="L270" s="300"/>
    </row>
    <row r="271" spans="1:12" ht="15" customHeight="1" x14ac:dyDescent="0.15">
      <c r="A271" s="279"/>
      <c r="B271" s="288" t="s">
        <v>107</v>
      </c>
      <c r="C271" s="207"/>
      <c r="D271" s="201"/>
      <c r="E271" s="202"/>
      <c r="F271" s="202"/>
      <c r="G271" s="202"/>
      <c r="H271" s="208"/>
      <c r="I271" s="289">
        <f t="shared" si="45"/>
        <v>0</v>
      </c>
      <c r="J271" s="290">
        <f t="shared" si="46"/>
        <v>0</v>
      </c>
      <c r="K271" s="290">
        <f t="shared" si="47"/>
        <v>0</v>
      </c>
      <c r="L271" s="300"/>
    </row>
    <row r="272" spans="1:12" ht="15" customHeight="1" thickBot="1" x14ac:dyDescent="0.2">
      <c r="A272" s="279"/>
      <c r="B272" s="288" t="s">
        <v>108</v>
      </c>
      <c r="C272" s="209"/>
      <c r="D272" s="210"/>
      <c r="E272" s="211"/>
      <c r="F272" s="211"/>
      <c r="G272" s="211"/>
      <c r="H272" s="212"/>
      <c r="I272" s="291">
        <f t="shared" si="45"/>
        <v>0</v>
      </c>
      <c r="J272" s="290">
        <f t="shared" si="46"/>
        <v>0</v>
      </c>
      <c r="K272" s="290">
        <f t="shared" si="47"/>
        <v>0</v>
      </c>
      <c r="L272" s="301"/>
    </row>
    <row r="273" spans="1:12" ht="30" customHeight="1" thickTop="1" thickBot="1" x14ac:dyDescent="0.2">
      <c r="A273" s="279"/>
      <c r="B273" s="502" t="s">
        <v>229</v>
      </c>
      <c r="C273" s="502"/>
      <c r="D273" s="502"/>
      <c r="E273" s="502"/>
      <c r="F273" s="502"/>
      <c r="G273" s="502"/>
      <c r="H273" s="502"/>
      <c r="I273" s="510" t="s">
        <v>110</v>
      </c>
      <c r="J273" s="511"/>
      <c r="K273" s="293">
        <f>SUM(K261:K272)</f>
        <v>0</v>
      </c>
      <c r="L273" s="302">
        <f>SUM(L261:L272)</f>
        <v>0</v>
      </c>
    </row>
    <row r="274" spans="1:12" ht="24.75" customHeight="1" thickTop="1" thickBot="1" x14ac:dyDescent="0.2">
      <c r="A274" s="279"/>
      <c r="B274" s="279"/>
      <c r="C274" s="279"/>
      <c r="D274" s="279"/>
      <c r="E274" s="279"/>
      <c r="F274" s="279"/>
      <c r="G274" s="279"/>
      <c r="H274" s="279"/>
      <c r="I274" s="279"/>
      <c r="J274" s="279"/>
      <c r="K274" s="279"/>
      <c r="L274" s="298"/>
    </row>
    <row r="275" spans="1:12" ht="30" customHeight="1" thickTop="1" thickBot="1" x14ac:dyDescent="0.2">
      <c r="A275" s="279">
        <f>A258+1</f>
        <v>17</v>
      </c>
      <c r="B275" s="295" t="s">
        <v>88</v>
      </c>
      <c r="C275" s="500"/>
      <c r="D275" s="501"/>
      <c r="E275" s="296" t="s">
        <v>89</v>
      </c>
      <c r="F275" s="297"/>
      <c r="G275" s="503">
        <f>VLOOKUP($A275,精算書!A:M,8,FALSE)</f>
        <v>0</v>
      </c>
      <c r="H275" s="504"/>
      <c r="I275" s="285" t="s">
        <v>123</v>
      </c>
      <c r="J275" s="512" t="str">
        <f>VLOOKUP($A275,精算書!A:M,10,FALSE)</f>
        <v/>
      </c>
      <c r="K275" s="513"/>
      <c r="L275" s="298"/>
    </row>
    <row r="276" spans="1:12" ht="15" customHeight="1" thickTop="1" x14ac:dyDescent="0.15">
      <c r="A276" s="279"/>
      <c r="B276" s="515" t="s">
        <v>109</v>
      </c>
      <c r="C276" s="507" t="s">
        <v>144</v>
      </c>
      <c r="D276" s="508"/>
      <c r="E276" s="508"/>
      <c r="F276" s="508"/>
      <c r="G276" s="508"/>
      <c r="H276" s="509"/>
      <c r="I276" s="517" t="s">
        <v>90</v>
      </c>
      <c r="J276" s="517" t="s">
        <v>91</v>
      </c>
      <c r="K276" s="517" t="s">
        <v>111</v>
      </c>
      <c r="L276" s="518" t="s">
        <v>143</v>
      </c>
    </row>
    <row r="277" spans="1:12" ht="23.25" thickBot="1" x14ac:dyDescent="0.2">
      <c r="A277" s="279"/>
      <c r="B277" s="505"/>
      <c r="C277" s="286" t="s">
        <v>92</v>
      </c>
      <c r="D277" s="287" t="s">
        <v>93</v>
      </c>
      <c r="E277" s="286" t="s">
        <v>94</v>
      </c>
      <c r="F277" s="286" t="s">
        <v>95</v>
      </c>
      <c r="G277" s="286" t="s">
        <v>133</v>
      </c>
      <c r="H277" s="286" t="s">
        <v>96</v>
      </c>
      <c r="I277" s="505"/>
      <c r="J277" s="505"/>
      <c r="K277" s="505"/>
      <c r="L277" s="519"/>
    </row>
    <row r="278" spans="1:12" ht="15" customHeight="1" thickTop="1" x14ac:dyDescent="0.15">
      <c r="A278" s="279"/>
      <c r="B278" s="288" t="s">
        <v>97</v>
      </c>
      <c r="C278" s="203"/>
      <c r="D278" s="204"/>
      <c r="E278" s="205"/>
      <c r="F278" s="205"/>
      <c r="G278" s="205"/>
      <c r="H278" s="206"/>
      <c r="I278" s="289">
        <f>SUM(C278:H278)</f>
        <v>0</v>
      </c>
      <c r="J278" s="290">
        <f>ROUNDDOWN(I278*$C$275,0)</f>
        <v>0</v>
      </c>
      <c r="K278" s="290">
        <f>MIN(J278,$J$275)</f>
        <v>0</v>
      </c>
      <c r="L278" s="299"/>
    </row>
    <row r="279" spans="1:12" ht="15" customHeight="1" x14ac:dyDescent="0.15">
      <c r="A279" s="279"/>
      <c r="B279" s="288" t="s">
        <v>98</v>
      </c>
      <c r="C279" s="207"/>
      <c r="D279" s="201"/>
      <c r="E279" s="202"/>
      <c r="F279" s="202"/>
      <c r="G279" s="202"/>
      <c r="H279" s="208"/>
      <c r="I279" s="289">
        <f t="shared" ref="I279:I289" si="48">SUM(C279:H279)</f>
        <v>0</v>
      </c>
      <c r="J279" s="290">
        <f t="shared" ref="J279:J289" si="49">ROUNDDOWN(I279*$C$275,0)</f>
        <v>0</v>
      </c>
      <c r="K279" s="290">
        <f t="shared" ref="K279:K289" si="50">MIN(J279,$J$275)</f>
        <v>0</v>
      </c>
      <c r="L279" s="300"/>
    </row>
    <row r="280" spans="1:12" ht="15" customHeight="1" x14ac:dyDescent="0.15">
      <c r="A280" s="279"/>
      <c r="B280" s="288" t="s">
        <v>99</v>
      </c>
      <c r="C280" s="207"/>
      <c r="D280" s="201"/>
      <c r="E280" s="202"/>
      <c r="F280" s="202"/>
      <c r="G280" s="202"/>
      <c r="H280" s="208"/>
      <c r="I280" s="289">
        <f t="shared" si="48"/>
        <v>0</v>
      </c>
      <c r="J280" s="290">
        <f t="shared" si="49"/>
        <v>0</v>
      </c>
      <c r="K280" s="290">
        <f t="shared" si="50"/>
        <v>0</v>
      </c>
      <c r="L280" s="300"/>
    </row>
    <row r="281" spans="1:12" ht="15" customHeight="1" x14ac:dyDescent="0.15">
      <c r="A281" s="279"/>
      <c r="B281" s="288" t="s">
        <v>100</v>
      </c>
      <c r="C281" s="207"/>
      <c r="D281" s="201"/>
      <c r="E281" s="202"/>
      <c r="F281" s="202"/>
      <c r="G281" s="202"/>
      <c r="H281" s="208"/>
      <c r="I281" s="289">
        <f t="shared" si="48"/>
        <v>0</v>
      </c>
      <c r="J281" s="290">
        <f t="shared" si="49"/>
        <v>0</v>
      </c>
      <c r="K281" s="290">
        <f t="shared" si="50"/>
        <v>0</v>
      </c>
      <c r="L281" s="300"/>
    </row>
    <row r="282" spans="1:12" ht="15" customHeight="1" x14ac:dyDescent="0.15">
      <c r="A282" s="279"/>
      <c r="B282" s="288" t="s">
        <v>101</v>
      </c>
      <c r="C282" s="207"/>
      <c r="D282" s="201"/>
      <c r="E282" s="202"/>
      <c r="F282" s="202"/>
      <c r="G282" s="202"/>
      <c r="H282" s="208"/>
      <c r="I282" s="289">
        <f t="shared" si="48"/>
        <v>0</v>
      </c>
      <c r="J282" s="290">
        <f t="shared" si="49"/>
        <v>0</v>
      </c>
      <c r="K282" s="290">
        <f t="shared" si="50"/>
        <v>0</v>
      </c>
      <c r="L282" s="300"/>
    </row>
    <row r="283" spans="1:12" ht="15" customHeight="1" x14ac:dyDescent="0.15">
      <c r="A283" s="279"/>
      <c r="B283" s="288" t="s">
        <v>102</v>
      </c>
      <c r="C283" s="207"/>
      <c r="D283" s="201"/>
      <c r="E283" s="202"/>
      <c r="F283" s="202"/>
      <c r="G283" s="202"/>
      <c r="H283" s="208"/>
      <c r="I283" s="289">
        <f t="shared" si="48"/>
        <v>0</v>
      </c>
      <c r="J283" s="290">
        <f t="shared" si="49"/>
        <v>0</v>
      </c>
      <c r="K283" s="290">
        <f t="shared" si="50"/>
        <v>0</v>
      </c>
      <c r="L283" s="300"/>
    </row>
    <row r="284" spans="1:12" ht="15" customHeight="1" x14ac:dyDescent="0.15">
      <c r="A284" s="279"/>
      <c r="B284" s="288" t="s">
        <v>103</v>
      </c>
      <c r="C284" s="207"/>
      <c r="D284" s="201"/>
      <c r="E284" s="202"/>
      <c r="F284" s="202"/>
      <c r="G284" s="202"/>
      <c r="H284" s="208"/>
      <c r="I284" s="289">
        <f t="shared" si="48"/>
        <v>0</v>
      </c>
      <c r="J284" s="290">
        <f t="shared" si="49"/>
        <v>0</v>
      </c>
      <c r="K284" s="290">
        <f t="shared" si="50"/>
        <v>0</v>
      </c>
      <c r="L284" s="300"/>
    </row>
    <row r="285" spans="1:12" ht="15" customHeight="1" x14ac:dyDescent="0.15">
      <c r="A285" s="279"/>
      <c r="B285" s="288" t="s">
        <v>104</v>
      </c>
      <c r="C285" s="207"/>
      <c r="D285" s="201"/>
      <c r="E285" s="202"/>
      <c r="F285" s="202"/>
      <c r="G285" s="202"/>
      <c r="H285" s="208"/>
      <c r="I285" s="289">
        <f t="shared" si="48"/>
        <v>0</v>
      </c>
      <c r="J285" s="290">
        <f t="shared" si="49"/>
        <v>0</v>
      </c>
      <c r="K285" s="290">
        <f t="shared" si="50"/>
        <v>0</v>
      </c>
      <c r="L285" s="300"/>
    </row>
    <row r="286" spans="1:12" ht="15" customHeight="1" x14ac:dyDescent="0.15">
      <c r="A286" s="279"/>
      <c r="B286" s="288" t="s">
        <v>105</v>
      </c>
      <c r="C286" s="207"/>
      <c r="D286" s="201"/>
      <c r="E286" s="202"/>
      <c r="F286" s="202"/>
      <c r="G286" s="202"/>
      <c r="H286" s="208"/>
      <c r="I286" s="289">
        <f t="shared" si="48"/>
        <v>0</v>
      </c>
      <c r="J286" s="290">
        <f t="shared" si="49"/>
        <v>0</v>
      </c>
      <c r="K286" s="290">
        <f t="shared" si="50"/>
        <v>0</v>
      </c>
      <c r="L286" s="300"/>
    </row>
    <row r="287" spans="1:12" ht="15" customHeight="1" x14ac:dyDescent="0.15">
      <c r="A287" s="279"/>
      <c r="B287" s="288" t="s">
        <v>106</v>
      </c>
      <c r="C287" s="207"/>
      <c r="D287" s="201"/>
      <c r="E287" s="202"/>
      <c r="F287" s="202"/>
      <c r="G287" s="202"/>
      <c r="H287" s="208"/>
      <c r="I287" s="289">
        <f t="shared" si="48"/>
        <v>0</v>
      </c>
      <c r="J287" s="290">
        <f t="shared" si="49"/>
        <v>0</v>
      </c>
      <c r="K287" s="290">
        <f t="shared" si="50"/>
        <v>0</v>
      </c>
      <c r="L287" s="300"/>
    </row>
    <row r="288" spans="1:12" ht="15" customHeight="1" x14ac:dyDescent="0.15">
      <c r="A288" s="279"/>
      <c r="B288" s="288" t="s">
        <v>107</v>
      </c>
      <c r="C288" s="207"/>
      <c r="D288" s="201"/>
      <c r="E288" s="202"/>
      <c r="F288" s="202"/>
      <c r="G288" s="202"/>
      <c r="H288" s="208"/>
      <c r="I288" s="289">
        <f t="shared" si="48"/>
        <v>0</v>
      </c>
      <c r="J288" s="290">
        <f t="shared" si="49"/>
        <v>0</v>
      </c>
      <c r="K288" s="290">
        <f t="shared" si="50"/>
        <v>0</v>
      </c>
      <c r="L288" s="300"/>
    </row>
    <row r="289" spans="1:12" ht="15" customHeight="1" thickBot="1" x14ac:dyDescent="0.2">
      <c r="A289" s="279"/>
      <c r="B289" s="288" t="s">
        <v>108</v>
      </c>
      <c r="C289" s="209"/>
      <c r="D289" s="210"/>
      <c r="E289" s="211"/>
      <c r="F289" s="211"/>
      <c r="G289" s="211"/>
      <c r="H289" s="212"/>
      <c r="I289" s="291">
        <f t="shared" si="48"/>
        <v>0</v>
      </c>
      <c r="J289" s="290">
        <f t="shared" si="49"/>
        <v>0</v>
      </c>
      <c r="K289" s="290">
        <f t="shared" si="50"/>
        <v>0</v>
      </c>
      <c r="L289" s="301"/>
    </row>
    <row r="290" spans="1:12" ht="30" customHeight="1" thickTop="1" thickBot="1" x14ac:dyDescent="0.2">
      <c r="A290" s="279"/>
      <c r="B290" s="502" t="s">
        <v>229</v>
      </c>
      <c r="C290" s="502"/>
      <c r="D290" s="502"/>
      <c r="E290" s="502"/>
      <c r="F290" s="502"/>
      <c r="G290" s="502"/>
      <c r="H290" s="502"/>
      <c r="I290" s="510" t="s">
        <v>110</v>
      </c>
      <c r="J290" s="511"/>
      <c r="K290" s="293">
        <f>SUM(K278:K289)</f>
        <v>0</v>
      </c>
      <c r="L290" s="302">
        <f>SUM(L278:L289)</f>
        <v>0</v>
      </c>
    </row>
    <row r="291" spans="1:12" ht="24.75" customHeight="1" thickTop="1" thickBot="1" x14ac:dyDescent="0.2">
      <c r="A291" s="279"/>
      <c r="B291" s="279"/>
      <c r="C291" s="279"/>
      <c r="D291" s="279"/>
      <c r="E291" s="279"/>
      <c r="F291" s="279"/>
      <c r="G291" s="279"/>
      <c r="H291" s="279"/>
      <c r="I291" s="279"/>
      <c r="J291" s="279"/>
      <c r="K291" s="279"/>
      <c r="L291" s="298"/>
    </row>
    <row r="292" spans="1:12" ht="30" customHeight="1" thickTop="1" thickBot="1" x14ac:dyDescent="0.2">
      <c r="A292" s="279">
        <f>A275+1</f>
        <v>18</v>
      </c>
      <c r="B292" s="295" t="s">
        <v>88</v>
      </c>
      <c r="C292" s="500"/>
      <c r="D292" s="501"/>
      <c r="E292" s="296" t="s">
        <v>89</v>
      </c>
      <c r="F292" s="297"/>
      <c r="G292" s="503">
        <f>VLOOKUP($A292,精算書!A:M,8,FALSE)</f>
        <v>0</v>
      </c>
      <c r="H292" s="504"/>
      <c r="I292" s="285" t="s">
        <v>123</v>
      </c>
      <c r="J292" s="512" t="str">
        <f>VLOOKUP($A292,精算書!A:M,10,FALSE)</f>
        <v/>
      </c>
      <c r="K292" s="513"/>
      <c r="L292" s="298"/>
    </row>
    <row r="293" spans="1:12" ht="15" customHeight="1" thickTop="1" x14ac:dyDescent="0.15">
      <c r="A293" s="279"/>
      <c r="B293" s="515" t="s">
        <v>109</v>
      </c>
      <c r="C293" s="507" t="s">
        <v>144</v>
      </c>
      <c r="D293" s="508"/>
      <c r="E293" s="508"/>
      <c r="F293" s="508"/>
      <c r="G293" s="508"/>
      <c r="H293" s="509"/>
      <c r="I293" s="517" t="s">
        <v>90</v>
      </c>
      <c r="J293" s="517" t="s">
        <v>91</v>
      </c>
      <c r="K293" s="517" t="s">
        <v>111</v>
      </c>
      <c r="L293" s="518" t="s">
        <v>143</v>
      </c>
    </row>
    <row r="294" spans="1:12" ht="23.25" thickBot="1" x14ac:dyDescent="0.2">
      <c r="A294" s="279"/>
      <c r="B294" s="505"/>
      <c r="C294" s="286" t="s">
        <v>92</v>
      </c>
      <c r="D294" s="287" t="s">
        <v>93</v>
      </c>
      <c r="E294" s="286" t="s">
        <v>94</v>
      </c>
      <c r="F294" s="286" t="s">
        <v>95</v>
      </c>
      <c r="G294" s="286" t="s">
        <v>133</v>
      </c>
      <c r="H294" s="286" t="s">
        <v>96</v>
      </c>
      <c r="I294" s="505"/>
      <c r="J294" s="505"/>
      <c r="K294" s="505"/>
      <c r="L294" s="519"/>
    </row>
    <row r="295" spans="1:12" ht="15" customHeight="1" thickTop="1" x14ac:dyDescent="0.15">
      <c r="A295" s="279"/>
      <c r="B295" s="288" t="s">
        <v>97</v>
      </c>
      <c r="C295" s="203"/>
      <c r="D295" s="204"/>
      <c r="E295" s="205"/>
      <c r="F295" s="205"/>
      <c r="G295" s="205"/>
      <c r="H295" s="206"/>
      <c r="I295" s="289">
        <f>SUM(C295:H295)</f>
        <v>0</v>
      </c>
      <c r="J295" s="290">
        <f>ROUNDDOWN(I295*$C$292,0)</f>
        <v>0</v>
      </c>
      <c r="K295" s="290">
        <f>MIN(J295,$J$292)</f>
        <v>0</v>
      </c>
      <c r="L295" s="299"/>
    </row>
    <row r="296" spans="1:12" ht="15" customHeight="1" x14ac:dyDescent="0.15">
      <c r="A296" s="279"/>
      <c r="B296" s="288" t="s">
        <v>98</v>
      </c>
      <c r="C296" s="207"/>
      <c r="D296" s="201"/>
      <c r="E296" s="202"/>
      <c r="F296" s="202"/>
      <c r="G296" s="202"/>
      <c r="H296" s="208"/>
      <c r="I296" s="289">
        <f t="shared" ref="I296:I306" si="51">SUM(C296:H296)</f>
        <v>0</v>
      </c>
      <c r="J296" s="290">
        <f t="shared" ref="J296:J306" si="52">ROUNDDOWN(I296*$C$292,0)</f>
        <v>0</v>
      </c>
      <c r="K296" s="290">
        <f t="shared" ref="K296:K306" si="53">MIN(J296,$J$292)</f>
        <v>0</v>
      </c>
      <c r="L296" s="300"/>
    </row>
    <row r="297" spans="1:12" ht="15" customHeight="1" x14ac:dyDescent="0.15">
      <c r="A297" s="279"/>
      <c r="B297" s="288" t="s">
        <v>99</v>
      </c>
      <c r="C297" s="207"/>
      <c r="D297" s="201"/>
      <c r="E297" s="202"/>
      <c r="F297" s="202"/>
      <c r="G297" s="202"/>
      <c r="H297" s="208"/>
      <c r="I297" s="289">
        <f t="shared" si="51"/>
        <v>0</v>
      </c>
      <c r="J297" s="290">
        <f t="shared" si="52"/>
        <v>0</v>
      </c>
      <c r="K297" s="290">
        <f t="shared" si="53"/>
        <v>0</v>
      </c>
      <c r="L297" s="300"/>
    </row>
    <row r="298" spans="1:12" ht="15" customHeight="1" x14ac:dyDescent="0.15">
      <c r="A298" s="279"/>
      <c r="B298" s="288" t="s">
        <v>100</v>
      </c>
      <c r="C298" s="207"/>
      <c r="D298" s="201"/>
      <c r="E298" s="202"/>
      <c r="F298" s="202"/>
      <c r="G298" s="202"/>
      <c r="H298" s="208"/>
      <c r="I298" s="289">
        <f t="shared" si="51"/>
        <v>0</v>
      </c>
      <c r="J298" s="290">
        <f t="shared" si="52"/>
        <v>0</v>
      </c>
      <c r="K298" s="290">
        <f t="shared" si="53"/>
        <v>0</v>
      </c>
      <c r="L298" s="300"/>
    </row>
    <row r="299" spans="1:12" ht="15" customHeight="1" x14ac:dyDescent="0.15">
      <c r="A299" s="279"/>
      <c r="B299" s="288" t="s">
        <v>101</v>
      </c>
      <c r="C299" s="207"/>
      <c r="D299" s="201"/>
      <c r="E299" s="202"/>
      <c r="F299" s="202"/>
      <c r="G299" s="202"/>
      <c r="H299" s="208"/>
      <c r="I299" s="289">
        <f t="shared" si="51"/>
        <v>0</v>
      </c>
      <c r="J299" s="290">
        <f t="shared" si="52"/>
        <v>0</v>
      </c>
      <c r="K299" s="290">
        <f t="shared" si="53"/>
        <v>0</v>
      </c>
      <c r="L299" s="300"/>
    </row>
    <row r="300" spans="1:12" ht="15" customHeight="1" x14ac:dyDescent="0.15">
      <c r="A300" s="279"/>
      <c r="B300" s="288" t="s">
        <v>102</v>
      </c>
      <c r="C300" s="207"/>
      <c r="D300" s="201"/>
      <c r="E300" s="202"/>
      <c r="F300" s="202"/>
      <c r="G300" s="202"/>
      <c r="H300" s="208"/>
      <c r="I300" s="289">
        <f t="shared" si="51"/>
        <v>0</v>
      </c>
      <c r="J300" s="290">
        <f t="shared" si="52"/>
        <v>0</v>
      </c>
      <c r="K300" s="290">
        <f t="shared" si="53"/>
        <v>0</v>
      </c>
      <c r="L300" s="300"/>
    </row>
    <row r="301" spans="1:12" ht="15" customHeight="1" x14ac:dyDescent="0.15">
      <c r="A301" s="279"/>
      <c r="B301" s="288" t="s">
        <v>103</v>
      </c>
      <c r="C301" s="207"/>
      <c r="D301" s="201"/>
      <c r="E301" s="202"/>
      <c r="F301" s="202"/>
      <c r="G301" s="202"/>
      <c r="H301" s="208"/>
      <c r="I301" s="289">
        <f t="shared" si="51"/>
        <v>0</v>
      </c>
      <c r="J301" s="290">
        <f t="shared" si="52"/>
        <v>0</v>
      </c>
      <c r="K301" s="290">
        <f t="shared" si="53"/>
        <v>0</v>
      </c>
      <c r="L301" s="300"/>
    </row>
    <row r="302" spans="1:12" ht="15" customHeight="1" x14ac:dyDescent="0.15">
      <c r="A302" s="279"/>
      <c r="B302" s="288" t="s">
        <v>104</v>
      </c>
      <c r="C302" s="207"/>
      <c r="D302" s="201"/>
      <c r="E302" s="202"/>
      <c r="F302" s="202"/>
      <c r="G302" s="202"/>
      <c r="H302" s="208"/>
      <c r="I302" s="289">
        <f t="shared" si="51"/>
        <v>0</v>
      </c>
      <c r="J302" s="290">
        <f t="shared" si="52"/>
        <v>0</v>
      </c>
      <c r="K302" s="290">
        <f t="shared" si="53"/>
        <v>0</v>
      </c>
      <c r="L302" s="300"/>
    </row>
    <row r="303" spans="1:12" ht="15" customHeight="1" x14ac:dyDescent="0.15">
      <c r="A303" s="279"/>
      <c r="B303" s="288" t="s">
        <v>105</v>
      </c>
      <c r="C303" s="207"/>
      <c r="D303" s="201"/>
      <c r="E303" s="202"/>
      <c r="F303" s="202"/>
      <c r="G303" s="202"/>
      <c r="H303" s="208"/>
      <c r="I303" s="289">
        <f t="shared" si="51"/>
        <v>0</v>
      </c>
      <c r="J303" s="290">
        <f t="shared" si="52"/>
        <v>0</v>
      </c>
      <c r="K303" s="290">
        <f t="shared" si="53"/>
        <v>0</v>
      </c>
      <c r="L303" s="300"/>
    </row>
    <row r="304" spans="1:12" ht="15" customHeight="1" x14ac:dyDescent="0.15">
      <c r="A304" s="279"/>
      <c r="B304" s="288" t="s">
        <v>106</v>
      </c>
      <c r="C304" s="207"/>
      <c r="D304" s="201"/>
      <c r="E304" s="202"/>
      <c r="F304" s="202"/>
      <c r="G304" s="202"/>
      <c r="H304" s="208"/>
      <c r="I304" s="289">
        <f t="shared" si="51"/>
        <v>0</v>
      </c>
      <c r="J304" s="290">
        <f t="shared" si="52"/>
        <v>0</v>
      </c>
      <c r="K304" s="290">
        <f t="shared" si="53"/>
        <v>0</v>
      </c>
      <c r="L304" s="300"/>
    </row>
    <row r="305" spans="1:12" ht="15" customHeight="1" x14ac:dyDescent="0.15">
      <c r="A305" s="279"/>
      <c r="B305" s="288" t="s">
        <v>107</v>
      </c>
      <c r="C305" s="207"/>
      <c r="D305" s="201"/>
      <c r="E305" s="202"/>
      <c r="F305" s="202"/>
      <c r="G305" s="202"/>
      <c r="H305" s="208"/>
      <c r="I305" s="289">
        <f t="shared" si="51"/>
        <v>0</v>
      </c>
      <c r="J305" s="290">
        <f t="shared" si="52"/>
        <v>0</v>
      </c>
      <c r="K305" s="290">
        <f t="shared" si="53"/>
        <v>0</v>
      </c>
      <c r="L305" s="300"/>
    </row>
    <row r="306" spans="1:12" ht="15" customHeight="1" thickBot="1" x14ac:dyDescent="0.2">
      <c r="A306" s="279"/>
      <c r="B306" s="288" t="s">
        <v>108</v>
      </c>
      <c r="C306" s="209"/>
      <c r="D306" s="210"/>
      <c r="E306" s="211"/>
      <c r="F306" s="211"/>
      <c r="G306" s="211"/>
      <c r="H306" s="212"/>
      <c r="I306" s="291">
        <f t="shared" si="51"/>
        <v>0</v>
      </c>
      <c r="J306" s="290">
        <f t="shared" si="52"/>
        <v>0</v>
      </c>
      <c r="K306" s="290">
        <f t="shared" si="53"/>
        <v>0</v>
      </c>
      <c r="L306" s="301"/>
    </row>
    <row r="307" spans="1:12" ht="30" customHeight="1" thickTop="1" thickBot="1" x14ac:dyDescent="0.2">
      <c r="A307" s="279"/>
      <c r="B307" s="502" t="s">
        <v>229</v>
      </c>
      <c r="C307" s="502"/>
      <c r="D307" s="502"/>
      <c r="E307" s="502"/>
      <c r="F307" s="502"/>
      <c r="G307" s="502"/>
      <c r="H307" s="502"/>
      <c r="I307" s="510" t="s">
        <v>110</v>
      </c>
      <c r="J307" s="511"/>
      <c r="K307" s="293">
        <f>SUM(K295:K306)</f>
        <v>0</v>
      </c>
      <c r="L307" s="302">
        <f>SUM(L295:L306)</f>
        <v>0</v>
      </c>
    </row>
    <row r="308" spans="1:12" ht="24.75" customHeight="1" thickTop="1" thickBot="1" x14ac:dyDescent="0.2">
      <c r="A308" s="279"/>
      <c r="B308" s="279"/>
      <c r="C308" s="279"/>
      <c r="D308" s="279"/>
      <c r="E308" s="279"/>
      <c r="F308" s="279"/>
      <c r="G308" s="279"/>
      <c r="H308" s="279"/>
      <c r="I308" s="279"/>
      <c r="J308" s="279"/>
      <c r="K308" s="279"/>
      <c r="L308" s="298"/>
    </row>
    <row r="309" spans="1:12" ht="30" customHeight="1" thickTop="1" thickBot="1" x14ac:dyDescent="0.2">
      <c r="A309" s="279">
        <f>A292+1</f>
        <v>19</v>
      </c>
      <c r="B309" s="294" t="s">
        <v>88</v>
      </c>
      <c r="C309" s="500"/>
      <c r="D309" s="501"/>
      <c r="E309" s="296" t="s">
        <v>89</v>
      </c>
      <c r="F309" s="297"/>
      <c r="G309" s="503">
        <f>VLOOKUP($A309,精算書!A:M,8,FALSE)</f>
        <v>0</v>
      </c>
      <c r="H309" s="504"/>
      <c r="I309" s="285" t="s">
        <v>123</v>
      </c>
      <c r="J309" s="512" t="str">
        <f>VLOOKUP($A309,精算書!A:M,10,FALSE)</f>
        <v/>
      </c>
      <c r="K309" s="513"/>
      <c r="L309" s="298"/>
    </row>
    <row r="310" spans="1:12" ht="15" customHeight="1" thickTop="1" x14ac:dyDescent="0.15">
      <c r="A310" s="279"/>
      <c r="B310" s="515" t="s">
        <v>109</v>
      </c>
      <c r="C310" s="507" t="s">
        <v>144</v>
      </c>
      <c r="D310" s="508"/>
      <c r="E310" s="508"/>
      <c r="F310" s="508"/>
      <c r="G310" s="508"/>
      <c r="H310" s="509"/>
      <c r="I310" s="517" t="s">
        <v>90</v>
      </c>
      <c r="J310" s="517" t="s">
        <v>91</v>
      </c>
      <c r="K310" s="517" t="s">
        <v>111</v>
      </c>
      <c r="L310" s="518" t="s">
        <v>143</v>
      </c>
    </row>
    <row r="311" spans="1:12" ht="23.25" thickBot="1" x14ac:dyDescent="0.2">
      <c r="A311" s="279"/>
      <c r="B311" s="505"/>
      <c r="C311" s="286" t="s">
        <v>92</v>
      </c>
      <c r="D311" s="287" t="s">
        <v>93</v>
      </c>
      <c r="E311" s="286" t="s">
        <v>94</v>
      </c>
      <c r="F311" s="286" t="s">
        <v>95</v>
      </c>
      <c r="G311" s="286" t="s">
        <v>133</v>
      </c>
      <c r="H311" s="286" t="s">
        <v>96</v>
      </c>
      <c r="I311" s="505"/>
      <c r="J311" s="505"/>
      <c r="K311" s="505"/>
      <c r="L311" s="519"/>
    </row>
    <row r="312" spans="1:12" ht="15" customHeight="1" thickTop="1" x14ac:dyDescent="0.15">
      <c r="A312" s="279"/>
      <c r="B312" s="288" t="s">
        <v>97</v>
      </c>
      <c r="C312" s="203"/>
      <c r="D312" s="204"/>
      <c r="E312" s="205"/>
      <c r="F312" s="205"/>
      <c r="G312" s="205"/>
      <c r="H312" s="206"/>
      <c r="I312" s="289">
        <f>SUM(C312:H312)</f>
        <v>0</v>
      </c>
      <c r="J312" s="290">
        <f>ROUNDDOWN(I312*$C$309,0)</f>
        <v>0</v>
      </c>
      <c r="K312" s="290">
        <f>MIN(J312,$J$309)</f>
        <v>0</v>
      </c>
      <c r="L312" s="299"/>
    </row>
    <row r="313" spans="1:12" ht="15" customHeight="1" x14ac:dyDescent="0.15">
      <c r="A313" s="279"/>
      <c r="B313" s="288" t="s">
        <v>98</v>
      </c>
      <c r="C313" s="207"/>
      <c r="D313" s="201"/>
      <c r="E313" s="202"/>
      <c r="F313" s="202"/>
      <c r="G313" s="202"/>
      <c r="H313" s="208"/>
      <c r="I313" s="289">
        <f t="shared" ref="I313:I323" si="54">SUM(C313:H313)</f>
        <v>0</v>
      </c>
      <c r="J313" s="290">
        <f t="shared" ref="J313:J323" si="55">ROUNDDOWN(I313*$C$309,0)</f>
        <v>0</v>
      </c>
      <c r="K313" s="290">
        <f t="shared" ref="K313:K323" si="56">MIN(J313,$J$309)</f>
        <v>0</v>
      </c>
      <c r="L313" s="300"/>
    </row>
    <row r="314" spans="1:12" ht="15" customHeight="1" x14ac:dyDescent="0.15">
      <c r="A314" s="279"/>
      <c r="B314" s="288" t="s">
        <v>99</v>
      </c>
      <c r="C314" s="207"/>
      <c r="D314" s="201"/>
      <c r="E314" s="202"/>
      <c r="F314" s="202"/>
      <c r="G314" s="202"/>
      <c r="H314" s="208"/>
      <c r="I314" s="289">
        <f t="shared" si="54"/>
        <v>0</v>
      </c>
      <c r="J314" s="290">
        <f t="shared" si="55"/>
        <v>0</v>
      </c>
      <c r="K314" s="290">
        <f>MIN(J314,$J$309)</f>
        <v>0</v>
      </c>
      <c r="L314" s="300"/>
    </row>
    <row r="315" spans="1:12" ht="15" customHeight="1" x14ac:dyDescent="0.15">
      <c r="A315" s="279"/>
      <c r="B315" s="288" t="s">
        <v>100</v>
      </c>
      <c r="C315" s="207"/>
      <c r="D315" s="201"/>
      <c r="E315" s="202"/>
      <c r="F315" s="202"/>
      <c r="G315" s="202"/>
      <c r="H315" s="208"/>
      <c r="I315" s="289">
        <f t="shared" si="54"/>
        <v>0</v>
      </c>
      <c r="J315" s="290">
        <f t="shared" si="55"/>
        <v>0</v>
      </c>
      <c r="K315" s="290">
        <f t="shared" si="56"/>
        <v>0</v>
      </c>
      <c r="L315" s="300"/>
    </row>
    <row r="316" spans="1:12" ht="15" customHeight="1" x14ac:dyDescent="0.15">
      <c r="A316" s="279"/>
      <c r="B316" s="288" t="s">
        <v>101</v>
      </c>
      <c r="C316" s="207"/>
      <c r="D316" s="201"/>
      <c r="E316" s="202"/>
      <c r="F316" s="202"/>
      <c r="G316" s="202"/>
      <c r="H316" s="208"/>
      <c r="I316" s="289">
        <f t="shared" si="54"/>
        <v>0</v>
      </c>
      <c r="J316" s="290">
        <f t="shared" si="55"/>
        <v>0</v>
      </c>
      <c r="K316" s="290">
        <f t="shared" si="56"/>
        <v>0</v>
      </c>
      <c r="L316" s="300"/>
    </row>
    <row r="317" spans="1:12" ht="15" customHeight="1" x14ac:dyDescent="0.15">
      <c r="A317" s="279"/>
      <c r="B317" s="288" t="s">
        <v>102</v>
      </c>
      <c r="C317" s="207"/>
      <c r="D317" s="201"/>
      <c r="E317" s="202"/>
      <c r="F317" s="202"/>
      <c r="G317" s="202"/>
      <c r="H317" s="208"/>
      <c r="I317" s="289">
        <f t="shared" si="54"/>
        <v>0</v>
      </c>
      <c r="J317" s="290">
        <f t="shared" si="55"/>
        <v>0</v>
      </c>
      <c r="K317" s="290">
        <f t="shared" si="56"/>
        <v>0</v>
      </c>
      <c r="L317" s="300"/>
    </row>
    <row r="318" spans="1:12" ht="15" customHeight="1" x14ac:dyDescent="0.15">
      <c r="A318" s="279"/>
      <c r="B318" s="288" t="s">
        <v>103</v>
      </c>
      <c r="C318" s="207"/>
      <c r="D318" s="201"/>
      <c r="E318" s="202"/>
      <c r="F318" s="202"/>
      <c r="G318" s="202"/>
      <c r="H318" s="208"/>
      <c r="I318" s="289">
        <f t="shared" si="54"/>
        <v>0</v>
      </c>
      <c r="J318" s="290">
        <f t="shared" si="55"/>
        <v>0</v>
      </c>
      <c r="K318" s="290">
        <f t="shared" si="56"/>
        <v>0</v>
      </c>
      <c r="L318" s="300"/>
    </row>
    <row r="319" spans="1:12" ht="15" customHeight="1" x14ac:dyDescent="0.15">
      <c r="A319" s="279"/>
      <c r="B319" s="288" t="s">
        <v>104</v>
      </c>
      <c r="C319" s="207"/>
      <c r="D319" s="201"/>
      <c r="E319" s="202"/>
      <c r="F319" s="202"/>
      <c r="G319" s="202"/>
      <c r="H319" s="208"/>
      <c r="I319" s="289">
        <f t="shared" si="54"/>
        <v>0</v>
      </c>
      <c r="J319" s="290">
        <f t="shared" si="55"/>
        <v>0</v>
      </c>
      <c r="K319" s="290">
        <f t="shared" si="56"/>
        <v>0</v>
      </c>
      <c r="L319" s="300"/>
    </row>
    <row r="320" spans="1:12" ht="15" customHeight="1" x14ac:dyDescent="0.15">
      <c r="A320" s="279"/>
      <c r="B320" s="288" t="s">
        <v>105</v>
      </c>
      <c r="C320" s="207"/>
      <c r="D320" s="201"/>
      <c r="E320" s="202"/>
      <c r="F320" s="202"/>
      <c r="G320" s="202"/>
      <c r="H320" s="208"/>
      <c r="I320" s="289">
        <f t="shared" si="54"/>
        <v>0</v>
      </c>
      <c r="J320" s="290">
        <f t="shared" si="55"/>
        <v>0</v>
      </c>
      <c r="K320" s="290">
        <f t="shared" si="56"/>
        <v>0</v>
      </c>
      <c r="L320" s="300"/>
    </row>
    <row r="321" spans="1:12" ht="15" customHeight="1" x14ac:dyDescent="0.15">
      <c r="A321" s="279"/>
      <c r="B321" s="288" t="s">
        <v>106</v>
      </c>
      <c r="C321" s="207"/>
      <c r="D321" s="201"/>
      <c r="E321" s="202"/>
      <c r="F321" s="202"/>
      <c r="G321" s="202"/>
      <c r="H321" s="208"/>
      <c r="I321" s="289">
        <f t="shared" si="54"/>
        <v>0</v>
      </c>
      <c r="J321" s="290">
        <f t="shared" si="55"/>
        <v>0</v>
      </c>
      <c r="K321" s="290">
        <f t="shared" si="56"/>
        <v>0</v>
      </c>
      <c r="L321" s="300"/>
    </row>
    <row r="322" spans="1:12" ht="15" customHeight="1" x14ac:dyDescent="0.15">
      <c r="A322" s="279"/>
      <c r="B322" s="288" t="s">
        <v>107</v>
      </c>
      <c r="C322" s="207"/>
      <c r="D322" s="201"/>
      <c r="E322" s="202"/>
      <c r="F322" s="202"/>
      <c r="G322" s="202"/>
      <c r="H322" s="208"/>
      <c r="I322" s="289">
        <f t="shared" si="54"/>
        <v>0</v>
      </c>
      <c r="J322" s="290">
        <f t="shared" si="55"/>
        <v>0</v>
      </c>
      <c r="K322" s="290">
        <f t="shared" si="56"/>
        <v>0</v>
      </c>
      <c r="L322" s="300"/>
    </row>
    <row r="323" spans="1:12" ht="15" customHeight="1" thickBot="1" x14ac:dyDescent="0.2">
      <c r="A323" s="279"/>
      <c r="B323" s="288" t="s">
        <v>108</v>
      </c>
      <c r="C323" s="209"/>
      <c r="D323" s="210"/>
      <c r="E323" s="211"/>
      <c r="F323" s="211"/>
      <c r="G323" s="211"/>
      <c r="H323" s="212"/>
      <c r="I323" s="291">
        <f t="shared" si="54"/>
        <v>0</v>
      </c>
      <c r="J323" s="290">
        <f t="shared" si="55"/>
        <v>0</v>
      </c>
      <c r="K323" s="290">
        <f t="shared" si="56"/>
        <v>0</v>
      </c>
      <c r="L323" s="301"/>
    </row>
    <row r="324" spans="1:12" ht="30" customHeight="1" thickTop="1" thickBot="1" x14ac:dyDescent="0.2">
      <c r="A324" s="279"/>
      <c r="B324" s="502" t="s">
        <v>229</v>
      </c>
      <c r="C324" s="502"/>
      <c r="D324" s="502"/>
      <c r="E324" s="502"/>
      <c r="F324" s="502"/>
      <c r="G324" s="502"/>
      <c r="H324" s="502"/>
      <c r="I324" s="510" t="s">
        <v>110</v>
      </c>
      <c r="J324" s="511"/>
      <c r="K324" s="293">
        <f>SUM(K312:K323)</f>
        <v>0</v>
      </c>
      <c r="L324" s="302">
        <f>SUM(L312:L323)</f>
        <v>0</v>
      </c>
    </row>
    <row r="325" spans="1:12" ht="24.75" customHeight="1" thickTop="1" thickBot="1" x14ac:dyDescent="0.2">
      <c r="A325" s="279"/>
      <c r="B325" s="279"/>
      <c r="C325" s="279"/>
      <c r="D325" s="279"/>
      <c r="E325" s="279"/>
      <c r="F325" s="279"/>
      <c r="G325" s="279"/>
      <c r="H325" s="279"/>
      <c r="I325" s="279"/>
      <c r="J325" s="279"/>
      <c r="K325" s="279"/>
      <c r="L325" s="298"/>
    </row>
    <row r="326" spans="1:12" ht="30" customHeight="1" thickTop="1" thickBot="1" x14ac:dyDescent="0.2">
      <c r="A326" s="279">
        <f>A309+1</f>
        <v>20</v>
      </c>
      <c r="B326" s="294" t="s">
        <v>88</v>
      </c>
      <c r="C326" s="500"/>
      <c r="D326" s="501"/>
      <c r="E326" s="296" t="s">
        <v>89</v>
      </c>
      <c r="F326" s="297"/>
      <c r="G326" s="503">
        <f>VLOOKUP($A326,精算書!A:M,8,FALSE)</f>
        <v>0</v>
      </c>
      <c r="H326" s="504"/>
      <c r="I326" s="285" t="s">
        <v>123</v>
      </c>
      <c r="J326" s="512" t="str">
        <f>VLOOKUP($A326,精算書!A:M,10,FALSE)</f>
        <v/>
      </c>
      <c r="K326" s="513"/>
      <c r="L326" s="298"/>
    </row>
    <row r="327" spans="1:12" ht="15" customHeight="1" thickTop="1" x14ac:dyDescent="0.15">
      <c r="A327" s="279"/>
      <c r="B327" s="515" t="s">
        <v>109</v>
      </c>
      <c r="C327" s="507" t="s">
        <v>144</v>
      </c>
      <c r="D327" s="508"/>
      <c r="E327" s="508"/>
      <c r="F327" s="508"/>
      <c r="G327" s="508"/>
      <c r="H327" s="509"/>
      <c r="I327" s="517" t="s">
        <v>90</v>
      </c>
      <c r="J327" s="517" t="s">
        <v>91</v>
      </c>
      <c r="K327" s="517" t="s">
        <v>111</v>
      </c>
      <c r="L327" s="518" t="s">
        <v>143</v>
      </c>
    </row>
    <row r="328" spans="1:12" ht="23.25" thickBot="1" x14ac:dyDescent="0.2">
      <c r="A328" s="279"/>
      <c r="B328" s="505"/>
      <c r="C328" s="286" t="s">
        <v>92</v>
      </c>
      <c r="D328" s="287" t="s">
        <v>93</v>
      </c>
      <c r="E328" s="286" t="s">
        <v>94</v>
      </c>
      <c r="F328" s="286" t="s">
        <v>95</v>
      </c>
      <c r="G328" s="286" t="s">
        <v>133</v>
      </c>
      <c r="H328" s="286" t="s">
        <v>96</v>
      </c>
      <c r="I328" s="505"/>
      <c r="J328" s="505"/>
      <c r="K328" s="505"/>
      <c r="L328" s="519"/>
    </row>
    <row r="329" spans="1:12" ht="15" customHeight="1" thickTop="1" x14ac:dyDescent="0.15">
      <c r="A329" s="279"/>
      <c r="B329" s="288" t="s">
        <v>97</v>
      </c>
      <c r="C329" s="203"/>
      <c r="D329" s="204"/>
      <c r="E329" s="205"/>
      <c r="F329" s="205"/>
      <c r="G329" s="205"/>
      <c r="H329" s="206"/>
      <c r="I329" s="289">
        <f>SUM(C329:H329)</f>
        <v>0</v>
      </c>
      <c r="J329" s="290">
        <f>ROUNDDOWN(I329*$C$326,0)</f>
        <v>0</v>
      </c>
      <c r="K329" s="290">
        <f>MIN(J329,$J$326)</f>
        <v>0</v>
      </c>
      <c r="L329" s="299"/>
    </row>
    <row r="330" spans="1:12" ht="15" customHeight="1" x14ac:dyDescent="0.15">
      <c r="A330" s="279"/>
      <c r="B330" s="288" t="s">
        <v>98</v>
      </c>
      <c r="C330" s="207"/>
      <c r="D330" s="201"/>
      <c r="E330" s="202"/>
      <c r="F330" s="202"/>
      <c r="G330" s="202"/>
      <c r="H330" s="208"/>
      <c r="I330" s="289">
        <f t="shared" ref="I330:I340" si="57">SUM(C330:H330)</f>
        <v>0</v>
      </c>
      <c r="J330" s="290">
        <f t="shared" ref="J330:J340" si="58">ROUNDDOWN(I330*$C$326,0)</f>
        <v>0</v>
      </c>
      <c r="K330" s="290">
        <f t="shared" ref="K330:K340" si="59">MIN(J330,$J$326)</f>
        <v>0</v>
      </c>
      <c r="L330" s="300"/>
    </row>
    <row r="331" spans="1:12" ht="15" customHeight="1" x14ac:dyDescent="0.15">
      <c r="A331" s="279"/>
      <c r="B331" s="288" t="s">
        <v>99</v>
      </c>
      <c r="C331" s="207"/>
      <c r="D331" s="201"/>
      <c r="E331" s="202"/>
      <c r="F331" s="202"/>
      <c r="G331" s="202"/>
      <c r="H331" s="208"/>
      <c r="I331" s="289">
        <f t="shared" si="57"/>
        <v>0</v>
      </c>
      <c r="J331" s="290">
        <f t="shared" si="58"/>
        <v>0</v>
      </c>
      <c r="K331" s="290">
        <f t="shared" si="59"/>
        <v>0</v>
      </c>
      <c r="L331" s="300"/>
    </row>
    <row r="332" spans="1:12" ht="15" customHeight="1" x14ac:dyDescent="0.15">
      <c r="A332" s="279"/>
      <c r="B332" s="288" t="s">
        <v>100</v>
      </c>
      <c r="C332" s="207"/>
      <c r="D332" s="201"/>
      <c r="E332" s="202"/>
      <c r="F332" s="202"/>
      <c r="G332" s="202"/>
      <c r="H332" s="208"/>
      <c r="I332" s="289">
        <f t="shared" si="57"/>
        <v>0</v>
      </c>
      <c r="J332" s="290">
        <f t="shared" si="58"/>
        <v>0</v>
      </c>
      <c r="K332" s="290">
        <f t="shared" si="59"/>
        <v>0</v>
      </c>
      <c r="L332" s="300"/>
    </row>
    <row r="333" spans="1:12" ht="15" customHeight="1" x14ac:dyDescent="0.15">
      <c r="A333" s="279"/>
      <c r="B333" s="288" t="s">
        <v>101</v>
      </c>
      <c r="C333" s="207"/>
      <c r="D333" s="201"/>
      <c r="E333" s="202"/>
      <c r="F333" s="202"/>
      <c r="G333" s="202"/>
      <c r="H333" s="208"/>
      <c r="I333" s="289">
        <f t="shared" si="57"/>
        <v>0</v>
      </c>
      <c r="J333" s="290">
        <f t="shared" si="58"/>
        <v>0</v>
      </c>
      <c r="K333" s="290">
        <f t="shared" si="59"/>
        <v>0</v>
      </c>
      <c r="L333" s="300"/>
    </row>
    <row r="334" spans="1:12" ht="15" customHeight="1" x14ac:dyDescent="0.15">
      <c r="A334" s="279"/>
      <c r="B334" s="288" t="s">
        <v>102</v>
      </c>
      <c r="C334" s="207"/>
      <c r="D334" s="201"/>
      <c r="E334" s="202"/>
      <c r="F334" s="202"/>
      <c r="G334" s="202"/>
      <c r="H334" s="208"/>
      <c r="I334" s="289">
        <f t="shared" si="57"/>
        <v>0</v>
      </c>
      <c r="J334" s="290">
        <f t="shared" si="58"/>
        <v>0</v>
      </c>
      <c r="K334" s="290">
        <f t="shared" si="59"/>
        <v>0</v>
      </c>
      <c r="L334" s="300"/>
    </row>
    <row r="335" spans="1:12" ht="15" customHeight="1" x14ac:dyDescent="0.15">
      <c r="A335" s="279"/>
      <c r="B335" s="288" t="s">
        <v>103</v>
      </c>
      <c r="C335" s="207"/>
      <c r="D335" s="201"/>
      <c r="E335" s="202"/>
      <c r="F335" s="202"/>
      <c r="G335" s="202"/>
      <c r="H335" s="208"/>
      <c r="I335" s="289">
        <f t="shared" si="57"/>
        <v>0</v>
      </c>
      <c r="J335" s="290">
        <f t="shared" si="58"/>
        <v>0</v>
      </c>
      <c r="K335" s="290">
        <f t="shared" si="59"/>
        <v>0</v>
      </c>
      <c r="L335" s="300"/>
    </row>
    <row r="336" spans="1:12" ht="15" customHeight="1" x14ac:dyDescent="0.15">
      <c r="A336" s="279"/>
      <c r="B336" s="288" t="s">
        <v>104</v>
      </c>
      <c r="C336" s="207"/>
      <c r="D336" s="201"/>
      <c r="E336" s="202"/>
      <c r="F336" s="202"/>
      <c r="G336" s="202"/>
      <c r="H336" s="208"/>
      <c r="I336" s="289">
        <f t="shared" si="57"/>
        <v>0</v>
      </c>
      <c r="J336" s="290">
        <f t="shared" si="58"/>
        <v>0</v>
      </c>
      <c r="K336" s="290">
        <f t="shared" si="59"/>
        <v>0</v>
      </c>
      <c r="L336" s="300"/>
    </row>
    <row r="337" spans="1:12" ht="15" customHeight="1" x14ac:dyDescent="0.15">
      <c r="A337" s="279"/>
      <c r="B337" s="288" t="s">
        <v>105</v>
      </c>
      <c r="C337" s="207"/>
      <c r="D337" s="201"/>
      <c r="E337" s="202"/>
      <c r="F337" s="202"/>
      <c r="G337" s="202"/>
      <c r="H337" s="208"/>
      <c r="I337" s="289">
        <f t="shared" si="57"/>
        <v>0</v>
      </c>
      <c r="J337" s="290">
        <f t="shared" si="58"/>
        <v>0</v>
      </c>
      <c r="K337" s="290">
        <f t="shared" si="59"/>
        <v>0</v>
      </c>
      <c r="L337" s="300"/>
    </row>
    <row r="338" spans="1:12" ht="15" customHeight="1" x14ac:dyDescent="0.15">
      <c r="A338" s="279"/>
      <c r="B338" s="288" t="s">
        <v>106</v>
      </c>
      <c r="C338" s="207"/>
      <c r="D338" s="201"/>
      <c r="E338" s="202"/>
      <c r="F338" s="202"/>
      <c r="G338" s="202"/>
      <c r="H338" s="208"/>
      <c r="I338" s="289">
        <f t="shared" si="57"/>
        <v>0</v>
      </c>
      <c r="J338" s="290">
        <f t="shared" si="58"/>
        <v>0</v>
      </c>
      <c r="K338" s="290">
        <f t="shared" si="59"/>
        <v>0</v>
      </c>
      <c r="L338" s="300"/>
    </row>
    <row r="339" spans="1:12" ht="15" customHeight="1" x14ac:dyDescent="0.15">
      <c r="A339" s="279"/>
      <c r="B339" s="288" t="s">
        <v>107</v>
      </c>
      <c r="C339" s="207"/>
      <c r="D339" s="201"/>
      <c r="E339" s="202"/>
      <c r="F339" s="202"/>
      <c r="G339" s="202"/>
      <c r="H339" s="208"/>
      <c r="I339" s="289">
        <f t="shared" si="57"/>
        <v>0</v>
      </c>
      <c r="J339" s="290">
        <f t="shared" si="58"/>
        <v>0</v>
      </c>
      <c r="K339" s="290">
        <f t="shared" si="59"/>
        <v>0</v>
      </c>
      <c r="L339" s="300"/>
    </row>
    <row r="340" spans="1:12" ht="15" customHeight="1" thickBot="1" x14ac:dyDescent="0.2">
      <c r="A340" s="279"/>
      <c r="B340" s="288" t="s">
        <v>108</v>
      </c>
      <c r="C340" s="209"/>
      <c r="D340" s="210"/>
      <c r="E340" s="211"/>
      <c r="F340" s="211"/>
      <c r="G340" s="211"/>
      <c r="H340" s="212"/>
      <c r="I340" s="291">
        <f t="shared" si="57"/>
        <v>0</v>
      </c>
      <c r="J340" s="290">
        <f t="shared" si="58"/>
        <v>0</v>
      </c>
      <c r="K340" s="290">
        <f t="shared" si="59"/>
        <v>0</v>
      </c>
      <c r="L340" s="301"/>
    </row>
    <row r="341" spans="1:12" ht="30" customHeight="1" thickTop="1" thickBot="1" x14ac:dyDescent="0.2">
      <c r="A341" s="279"/>
      <c r="B341" s="502" t="s">
        <v>229</v>
      </c>
      <c r="C341" s="502"/>
      <c r="D341" s="502"/>
      <c r="E341" s="502"/>
      <c r="F341" s="502"/>
      <c r="G341" s="502"/>
      <c r="H341" s="502"/>
      <c r="I341" s="510" t="s">
        <v>110</v>
      </c>
      <c r="J341" s="511"/>
      <c r="K341" s="293">
        <f>SUM(K329:K340)</f>
        <v>0</v>
      </c>
      <c r="L341" s="302">
        <f>SUM(L329:L340)</f>
        <v>0</v>
      </c>
    </row>
    <row r="342" spans="1:12" ht="15" customHeight="1" thickTop="1" x14ac:dyDescent="0.15"/>
  </sheetData>
  <sheetProtection sheet="1" objects="1" scenarios="1"/>
  <mergeCells count="220">
    <mergeCell ref="L310:L311"/>
    <mergeCell ref="L327:L328"/>
    <mergeCell ref="L157:L158"/>
    <mergeCell ref="L174:L175"/>
    <mergeCell ref="L191:L192"/>
    <mergeCell ref="L208:L209"/>
    <mergeCell ref="L225:L226"/>
    <mergeCell ref="L242:L243"/>
    <mergeCell ref="L259:L260"/>
    <mergeCell ref="L276:L277"/>
    <mergeCell ref="L293:L294"/>
    <mergeCell ref="L4:L5"/>
    <mergeCell ref="L21:L22"/>
    <mergeCell ref="L38:L39"/>
    <mergeCell ref="L55:L56"/>
    <mergeCell ref="L72:L73"/>
    <mergeCell ref="L89:L90"/>
    <mergeCell ref="L106:L107"/>
    <mergeCell ref="L123:L124"/>
    <mergeCell ref="L140:L141"/>
    <mergeCell ref="B327:B328"/>
    <mergeCell ref="C327:H327"/>
    <mergeCell ref="I327:I328"/>
    <mergeCell ref="J327:J328"/>
    <mergeCell ref="K327:K328"/>
    <mergeCell ref="B341:H341"/>
    <mergeCell ref="I341:J341"/>
    <mergeCell ref="J20:K20"/>
    <mergeCell ref="J37:K37"/>
    <mergeCell ref="J54:K54"/>
    <mergeCell ref="J71:K71"/>
    <mergeCell ref="J88:K88"/>
    <mergeCell ref="J105:K105"/>
    <mergeCell ref="J122:K122"/>
    <mergeCell ref="J139:K139"/>
    <mergeCell ref="J156:K156"/>
    <mergeCell ref="J173:K173"/>
    <mergeCell ref="J190:K190"/>
    <mergeCell ref="J207:K207"/>
    <mergeCell ref="J224:K224"/>
    <mergeCell ref="J241:K241"/>
    <mergeCell ref="J258:K258"/>
    <mergeCell ref="G207:H207"/>
    <mergeCell ref="B208:B209"/>
    <mergeCell ref="I205:J205"/>
    <mergeCell ref="C208:H208"/>
    <mergeCell ref="I208:I209"/>
    <mergeCell ref="J208:J209"/>
    <mergeCell ref="K208:K209"/>
    <mergeCell ref="G241:H241"/>
    <mergeCell ref="B242:B243"/>
    <mergeCell ref="C242:H242"/>
    <mergeCell ref="I242:I243"/>
    <mergeCell ref="J242:J243"/>
    <mergeCell ref="K242:K243"/>
    <mergeCell ref="B205:H205"/>
    <mergeCell ref="I157:I158"/>
    <mergeCell ref="J157:J158"/>
    <mergeCell ref="K157:K158"/>
    <mergeCell ref="B188:H188"/>
    <mergeCell ref="I188:J188"/>
    <mergeCell ref="G190:H190"/>
    <mergeCell ref="B191:B192"/>
    <mergeCell ref="C191:H191"/>
    <mergeCell ref="I191:I192"/>
    <mergeCell ref="J191:J192"/>
    <mergeCell ref="K191:K192"/>
    <mergeCell ref="I171:J171"/>
    <mergeCell ref="G173:H173"/>
    <mergeCell ref="B174:B175"/>
    <mergeCell ref="C174:H174"/>
    <mergeCell ref="I174:I175"/>
    <mergeCell ref="J174:J175"/>
    <mergeCell ref="K174:K175"/>
    <mergeCell ref="B140:B141"/>
    <mergeCell ref="C140:H140"/>
    <mergeCell ref="I140:I141"/>
    <mergeCell ref="J140:J141"/>
    <mergeCell ref="K140:K141"/>
    <mergeCell ref="B154:H154"/>
    <mergeCell ref="I154:J154"/>
    <mergeCell ref="B106:B107"/>
    <mergeCell ref="C106:H106"/>
    <mergeCell ref="I106:I107"/>
    <mergeCell ref="J106:J107"/>
    <mergeCell ref="K106:K107"/>
    <mergeCell ref="K123:K124"/>
    <mergeCell ref="B137:H137"/>
    <mergeCell ref="I137:J137"/>
    <mergeCell ref="C139:D139"/>
    <mergeCell ref="G139:H139"/>
    <mergeCell ref="K55:K56"/>
    <mergeCell ref="B69:H69"/>
    <mergeCell ref="I69:J69"/>
    <mergeCell ref="G71:H71"/>
    <mergeCell ref="B72:B73"/>
    <mergeCell ref="C72:H72"/>
    <mergeCell ref="I72:I73"/>
    <mergeCell ref="J72:J73"/>
    <mergeCell ref="K72:K73"/>
    <mergeCell ref="K4:K5"/>
    <mergeCell ref="G20:H20"/>
    <mergeCell ref="B21:B22"/>
    <mergeCell ref="C21:H21"/>
    <mergeCell ref="I21:I22"/>
    <mergeCell ref="J21:J22"/>
    <mergeCell ref="K21:K22"/>
    <mergeCell ref="B35:H35"/>
    <mergeCell ref="I35:J35"/>
    <mergeCell ref="I18:J18"/>
    <mergeCell ref="B18:H18"/>
    <mergeCell ref="B4:B5"/>
    <mergeCell ref="C4:H4"/>
    <mergeCell ref="I4:I5"/>
    <mergeCell ref="J4:J5"/>
    <mergeCell ref="G37:H37"/>
    <mergeCell ref="B38:B39"/>
    <mergeCell ref="C38:H38"/>
    <mergeCell ref="I38:I39"/>
    <mergeCell ref="B120:H120"/>
    <mergeCell ref="I120:J120"/>
    <mergeCell ref="G122:H122"/>
    <mergeCell ref="B123:B124"/>
    <mergeCell ref="C123:H123"/>
    <mergeCell ref="I123:I124"/>
    <mergeCell ref="J123:J124"/>
    <mergeCell ref="C122:D122"/>
    <mergeCell ref="I52:J52"/>
    <mergeCell ref="G54:H54"/>
    <mergeCell ref="B86:H86"/>
    <mergeCell ref="I86:J86"/>
    <mergeCell ref="G88:H88"/>
    <mergeCell ref="B89:B90"/>
    <mergeCell ref="B55:B56"/>
    <mergeCell ref="C55:H55"/>
    <mergeCell ref="I55:I56"/>
    <mergeCell ref="J55:J56"/>
    <mergeCell ref="C89:H89"/>
    <mergeCell ref="I89:I90"/>
    <mergeCell ref="K276:K277"/>
    <mergeCell ref="B222:H222"/>
    <mergeCell ref="I222:J222"/>
    <mergeCell ref="G224:H224"/>
    <mergeCell ref="B225:B226"/>
    <mergeCell ref="C225:H225"/>
    <mergeCell ref="I225:I226"/>
    <mergeCell ref="J225:J226"/>
    <mergeCell ref="K225:K226"/>
    <mergeCell ref="B239:H239"/>
    <mergeCell ref="I239:J239"/>
    <mergeCell ref="B256:H256"/>
    <mergeCell ref="I256:J256"/>
    <mergeCell ref="J275:K275"/>
    <mergeCell ref="G258:H258"/>
    <mergeCell ref="B259:B260"/>
    <mergeCell ref="C259:H259"/>
    <mergeCell ref="I259:I260"/>
    <mergeCell ref="J259:J260"/>
    <mergeCell ref="K259:K260"/>
    <mergeCell ref="I273:J273"/>
    <mergeCell ref="G275:H275"/>
    <mergeCell ref="B290:H290"/>
    <mergeCell ref="I290:J290"/>
    <mergeCell ref="G292:H292"/>
    <mergeCell ref="B293:B294"/>
    <mergeCell ref="C293:H293"/>
    <mergeCell ref="I293:I294"/>
    <mergeCell ref="J293:J294"/>
    <mergeCell ref="B276:B277"/>
    <mergeCell ref="C276:H276"/>
    <mergeCell ref="I276:I277"/>
    <mergeCell ref="J276:J277"/>
    <mergeCell ref="K293:K294"/>
    <mergeCell ref="B307:H307"/>
    <mergeCell ref="I307:J307"/>
    <mergeCell ref="J292:K292"/>
    <mergeCell ref="C292:D292"/>
    <mergeCell ref="G309:H309"/>
    <mergeCell ref="B310:B311"/>
    <mergeCell ref="C310:H310"/>
    <mergeCell ref="I310:I311"/>
    <mergeCell ref="J310:J311"/>
    <mergeCell ref="K310:K311"/>
    <mergeCell ref="B324:H324"/>
    <mergeCell ref="I324:J324"/>
    <mergeCell ref="G326:H326"/>
    <mergeCell ref="J309:K309"/>
    <mergeCell ref="J326:K326"/>
    <mergeCell ref="C309:D309"/>
    <mergeCell ref="C326:D326"/>
    <mergeCell ref="G3:H3"/>
    <mergeCell ref="J3:K3"/>
    <mergeCell ref="C3:D3"/>
    <mergeCell ref="C20:D20"/>
    <mergeCell ref="C37:D37"/>
    <mergeCell ref="C54:D54"/>
    <mergeCell ref="C71:D71"/>
    <mergeCell ref="C88:D88"/>
    <mergeCell ref="C105:D105"/>
    <mergeCell ref="J89:J90"/>
    <mergeCell ref="K89:K90"/>
    <mergeCell ref="B103:H103"/>
    <mergeCell ref="I103:J103"/>
    <mergeCell ref="G105:H105"/>
    <mergeCell ref="J38:J39"/>
    <mergeCell ref="K38:K39"/>
    <mergeCell ref="B52:H52"/>
    <mergeCell ref="C156:D156"/>
    <mergeCell ref="C173:D173"/>
    <mergeCell ref="C190:D190"/>
    <mergeCell ref="C207:D207"/>
    <mergeCell ref="C224:D224"/>
    <mergeCell ref="C241:D241"/>
    <mergeCell ref="C258:D258"/>
    <mergeCell ref="C275:D275"/>
    <mergeCell ref="B171:H171"/>
    <mergeCell ref="G156:H156"/>
    <mergeCell ref="B157:B158"/>
    <mergeCell ref="C157:H157"/>
    <mergeCell ref="B273:H273"/>
  </mergeCells>
  <phoneticPr fontId="3"/>
  <conditionalFormatting sqref="C6:H17">
    <cfRule type="expression" dxfId="136" priority="92">
      <formula>OR($C$6:$H$17&lt;&gt;"")</formula>
    </cfRule>
  </conditionalFormatting>
  <conditionalFormatting sqref="C40:H51">
    <cfRule type="expression" dxfId="135" priority="87">
      <formula>OR($C$40:$H$51&lt;&gt;"")</formula>
    </cfRule>
  </conditionalFormatting>
  <conditionalFormatting sqref="C57:H68">
    <cfRule type="expression" dxfId="134" priority="69">
      <formula>OR($C$57:$H$68&lt;&gt;"")</formula>
    </cfRule>
  </conditionalFormatting>
  <conditionalFormatting sqref="C74:H85">
    <cfRule type="expression" dxfId="133" priority="68">
      <formula>OR($C$74:$H$85&lt;&gt;"")</formula>
    </cfRule>
  </conditionalFormatting>
  <conditionalFormatting sqref="C3:D3">
    <cfRule type="expression" dxfId="132" priority="67">
      <formula>OR($C3&lt;&gt;"")</formula>
    </cfRule>
  </conditionalFormatting>
  <conditionalFormatting sqref="C20:D20">
    <cfRule type="expression" dxfId="131" priority="66">
      <formula>OR($C20&lt;&gt;"")</formula>
    </cfRule>
  </conditionalFormatting>
  <conditionalFormatting sqref="C105:D105">
    <cfRule type="expression" dxfId="130" priority="61">
      <formula>OR($C105&lt;&gt;"")</formula>
    </cfRule>
  </conditionalFormatting>
  <conditionalFormatting sqref="C122:D122">
    <cfRule type="expression" dxfId="129" priority="60">
      <formula>OR($C122&lt;&gt;"")</formula>
    </cfRule>
  </conditionalFormatting>
  <conditionalFormatting sqref="C139:D139">
    <cfRule type="expression" dxfId="128" priority="59">
      <formula>OR($C139&lt;&gt;"")</formula>
    </cfRule>
  </conditionalFormatting>
  <conditionalFormatting sqref="C156:D156">
    <cfRule type="expression" dxfId="127" priority="58">
      <formula>OR($C156&lt;&gt;"")</formula>
    </cfRule>
  </conditionalFormatting>
  <conditionalFormatting sqref="C173:D173">
    <cfRule type="expression" dxfId="126" priority="57">
      <formula>OR($C173&lt;&gt;"")</formula>
    </cfRule>
  </conditionalFormatting>
  <conditionalFormatting sqref="C190:D190">
    <cfRule type="expression" dxfId="125" priority="56">
      <formula>OR($C190&lt;&gt;"")</formula>
    </cfRule>
  </conditionalFormatting>
  <conditionalFormatting sqref="C207:D207">
    <cfRule type="expression" dxfId="124" priority="55">
      <formula>OR($C207&lt;&gt;"")</formula>
    </cfRule>
  </conditionalFormatting>
  <conditionalFormatting sqref="C224:D224">
    <cfRule type="expression" dxfId="123" priority="54">
      <formula>OR($C224&lt;&gt;"")</formula>
    </cfRule>
  </conditionalFormatting>
  <conditionalFormatting sqref="C241:D241">
    <cfRule type="expression" dxfId="122" priority="53">
      <formula>OR($C241&lt;&gt;"")</formula>
    </cfRule>
  </conditionalFormatting>
  <conditionalFormatting sqref="C258:D258">
    <cfRule type="expression" dxfId="121" priority="52">
      <formula>OR($C258&lt;&gt;"")</formula>
    </cfRule>
  </conditionalFormatting>
  <conditionalFormatting sqref="C275:D275">
    <cfRule type="expression" dxfId="120" priority="51">
      <formula>OR($C275&lt;&gt;"")</formula>
    </cfRule>
  </conditionalFormatting>
  <conditionalFormatting sqref="C292:D292">
    <cfRule type="expression" dxfId="119" priority="50">
      <formula>OR($C292&lt;&gt;"")</formula>
    </cfRule>
  </conditionalFormatting>
  <conditionalFormatting sqref="C309:D309">
    <cfRule type="expression" dxfId="118" priority="49">
      <formula>OR($C309&lt;&gt;"")</formula>
    </cfRule>
  </conditionalFormatting>
  <conditionalFormatting sqref="C326:D326">
    <cfRule type="expression" dxfId="117" priority="48">
      <formula>OR($C326&lt;&gt;"")</formula>
    </cfRule>
  </conditionalFormatting>
  <conditionalFormatting sqref="C37:D37">
    <cfRule type="expression" dxfId="116" priority="45">
      <formula>OR($C37&lt;&gt;"")</formula>
    </cfRule>
  </conditionalFormatting>
  <conditionalFormatting sqref="C54:D54">
    <cfRule type="expression" dxfId="115" priority="44">
      <formula>OR($C54&lt;&gt;"")</formula>
    </cfRule>
  </conditionalFormatting>
  <conditionalFormatting sqref="C71:D71">
    <cfRule type="expression" dxfId="114" priority="43">
      <formula>OR($C71&lt;&gt;"")</formula>
    </cfRule>
  </conditionalFormatting>
  <conditionalFormatting sqref="C88:D88">
    <cfRule type="expression" dxfId="113" priority="42">
      <formula>OR($C88&lt;&gt;"")</formula>
    </cfRule>
  </conditionalFormatting>
  <conditionalFormatting sqref="C108:H119">
    <cfRule type="expression" dxfId="112" priority="41">
      <formula>OR($C$108:$H$119&lt;&gt;"")</formula>
    </cfRule>
  </conditionalFormatting>
  <conditionalFormatting sqref="C125:H136">
    <cfRule type="expression" dxfId="111" priority="40">
      <formula>OR($C$125:$H$136&lt;&gt;"")</formula>
    </cfRule>
  </conditionalFormatting>
  <conditionalFormatting sqref="C142:H153">
    <cfRule type="expression" dxfId="110" priority="39">
      <formula>OR($C$142:$H$153&lt;&gt;"")</formula>
    </cfRule>
  </conditionalFormatting>
  <conditionalFormatting sqref="C159:H170">
    <cfRule type="expression" dxfId="109" priority="38">
      <formula>OR($C$159:$H$170&lt;&gt;"")</formula>
    </cfRule>
  </conditionalFormatting>
  <conditionalFormatting sqref="C176:H187">
    <cfRule type="expression" dxfId="108" priority="37">
      <formula>OR($C$176:$H$187&lt;&gt;"")</formula>
    </cfRule>
  </conditionalFormatting>
  <conditionalFormatting sqref="C193:H204">
    <cfRule type="expression" dxfId="107" priority="36">
      <formula>OR($C$193:$H$204&lt;&gt;"")</formula>
    </cfRule>
  </conditionalFormatting>
  <conditionalFormatting sqref="C210:H221">
    <cfRule type="expression" dxfId="106" priority="35">
      <formula>OR($C$210:$H$221&lt;&gt;"")</formula>
    </cfRule>
  </conditionalFormatting>
  <conditionalFormatting sqref="C227:H238">
    <cfRule type="expression" dxfId="105" priority="34">
      <formula>OR($C$227:$H$238&lt;&gt;"")</formula>
    </cfRule>
  </conditionalFormatting>
  <conditionalFormatting sqref="C244:H255">
    <cfRule type="expression" dxfId="104" priority="33">
      <formula>OR($C$244:$H$255&lt;&gt;"")</formula>
    </cfRule>
  </conditionalFormatting>
  <conditionalFormatting sqref="C261:H272">
    <cfRule type="expression" dxfId="103" priority="32">
      <formula>OR($C$261:$H$272&lt;&gt;"")</formula>
    </cfRule>
  </conditionalFormatting>
  <conditionalFormatting sqref="C278:H289">
    <cfRule type="expression" dxfId="102" priority="31">
      <formula>OR($C$278:$H$289&lt;&gt;"")</formula>
    </cfRule>
  </conditionalFormatting>
  <conditionalFormatting sqref="C295:H306">
    <cfRule type="expression" dxfId="101" priority="30">
      <formula>OR($C$295:$H$306&lt;&gt;"")</formula>
    </cfRule>
  </conditionalFormatting>
  <conditionalFormatting sqref="C312:H323">
    <cfRule type="expression" dxfId="100" priority="29">
      <formula>OR($C$312:$H$323&lt;&gt;"")</formula>
    </cfRule>
  </conditionalFormatting>
  <conditionalFormatting sqref="C329:H340">
    <cfRule type="expression" dxfId="99" priority="28">
      <formula>OR($C$329:$H$340&lt;&gt;"")</formula>
    </cfRule>
  </conditionalFormatting>
  <conditionalFormatting sqref="C23:H34">
    <cfRule type="expression" dxfId="98" priority="22">
      <formula>OR($C$23:$H$34&lt;&gt;"")</formula>
    </cfRule>
  </conditionalFormatting>
  <conditionalFormatting sqref="C91:H102">
    <cfRule type="expression" dxfId="97" priority="21">
      <formula>OR($C$91:$H$102&lt;&gt;"")</formula>
    </cfRule>
  </conditionalFormatting>
  <conditionalFormatting sqref="L6:L17">
    <cfRule type="expression" dxfId="96" priority="20">
      <formula>OR($L$6:$L$17&lt;&gt;"")</formula>
    </cfRule>
  </conditionalFormatting>
  <conditionalFormatting sqref="L23:L34">
    <cfRule type="expression" dxfId="95" priority="19">
      <formula>OR($L$23:$L$34&lt;&gt;"")</formula>
    </cfRule>
  </conditionalFormatting>
  <conditionalFormatting sqref="L40:L51">
    <cfRule type="expression" dxfId="94" priority="18">
      <formula>OR($L$40:$L$51&lt;&gt;"")</formula>
    </cfRule>
  </conditionalFormatting>
  <conditionalFormatting sqref="L57:L68">
    <cfRule type="expression" dxfId="93" priority="17">
      <formula>OR($L$57:$L$68&lt;&gt;"")</formula>
    </cfRule>
  </conditionalFormatting>
  <conditionalFormatting sqref="L74:L85">
    <cfRule type="expression" dxfId="92" priority="16">
      <formula>OR($L$74:$L$85&lt;&gt;"")</formula>
    </cfRule>
  </conditionalFormatting>
  <conditionalFormatting sqref="L91:L102">
    <cfRule type="expression" dxfId="91" priority="15">
      <formula>OR($L$91:$L$102&lt;&gt;"")</formula>
    </cfRule>
  </conditionalFormatting>
  <conditionalFormatting sqref="L108:L119">
    <cfRule type="expression" dxfId="90" priority="14">
      <formula>OR($L$108:$L$119&lt;&gt;"")</formula>
    </cfRule>
  </conditionalFormatting>
  <conditionalFormatting sqref="L125:L136">
    <cfRule type="expression" dxfId="89" priority="13">
      <formula>OR($L$125:$L$136&lt;&gt;"")</formula>
    </cfRule>
  </conditionalFormatting>
  <conditionalFormatting sqref="L142:L153">
    <cfRule type="expression" dxfId="88" priority="12">
      <formula>OR($L$142:$L$153&lt;&gt;"")</formula>
    </cfRule>
  </conditionalFormatting>
  <conditionalFormatting sqref="L159:L170">
    <cfRule type="expression" dxfId="87" priority="11">
      <formula>OR($L$159:$L$170&lt;&gt;"")</formula>
    </cfRule>
  </conditionalFormatting>
  <conditionalFormatting sqref="L176:L187">
    <cfRule type="expression" dxfId="86" priority="10">
      <formula>OR($L$176:$L$187&lt;&gt;"")</formula>
    </cfRule>
  </conditionalFormatting>
  <conditionalFormatting sqref="L193:L204">
    <cfRule type="expression" dxfId="85" priority="9">
      <formula>OR($L$193:$L$204&lt;&gt;"")</formula>
    </cfRule>
  </conditionalFormatting>
  <conditionalFormatting sqref="L210:L221">
    <cfRule type="expression" dxfId="84" priority="8">
      <formula>OR($L$210:$L$221&lt;&gt;"")</formula>
    </cfRule>
  </conditionalFormatting>
  <conditionalFormatting sqref="L227:L238">
    <cfRule type="expression" dxfId="83" priority="7">
      <formula>OR($L$227:$L$238&lt;&gt;"")</formula>
    </cfRule>
  </conditionalFormatting>
  <conditionalFormatting sqref="L244:L255">
    <cfRule type="expression" dxfId="82" priority="6">
      <formula>OR($L$244:$L$255&lt;&gt;"")</formula>
    </cfRule>
  </conditionalFormatting>
  <conditionalFormatting sqref="L261:L272">
    <cfRule type="expression" dxfId="81" priority="5">
      <formula>OR($L$261:$L$272&lt;&gt;"")</formula>
    </cfRule>
  </conditionalFormatting>
  <conditionalFormatting sqref="L278:L289">
    <cfRule type="expression" dxfId="80" priority="4">
      <formula>OR($L$278:$L$289&lt;&gt;"")</formula>
    </cfRule>
  </conditionalFormatting>
  <conditionalFormatting sqref="L295:L306">
    <cfRule type="expression" dxfId="79" priority="3">
      <formula>OR($L$295:$L$306&lt;&gt;"")</formula>
    </cfRule>
  </conditionalFormatting>
  <conditionalFormatting sqref="L312:L323">
    <cfRule type="expression" dxfId="78" priority="2">
      <formula>OR($L$312:$L$323&lt;&gt;"")</formula>
    </cfRule>
  </conditionalFormatting>
  <conditionalFormatting sqref="L329:L340">
    <cfRule type="expression" dxfId="77" priority="1">
      <formula>OR($L$329:$L$340&lt;&gt;"")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1" fitToHeight="0" orientation="portrait" r:id="rId1"/>
  <rowBreaks count="6" manualBreakCount="6">
    <brk id="52" max="16383" man="1"/>
    <brk id="103" max="16383" man="1"/>
    <brk id="154" max="16383" man="1"/>
    <brk id="205" max="16383" man="1"/>
    <brk id="256" max="11" man="1"/>
    <brk id="30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1060-7FE1-4EC6-9965-456D6CA93974}">
  <sheetPr>
    <tabColor rgb="FF92D050"/>
    <pageSetUpPr fitToPage="1"/>
  </sheetPr>
  <dimension ref="A1:N53"/>
  <sheetViews>
    <sheetView showGridLines="0" view="pageBreakPreview" topLeftCell="A4" zoomScaleNormal="100" zoomScaleSheetLayoutView="100" workbookViewId="0"/>
  </sheetViews>
  <sheetFormatPr defaultRowHeight="12" x14ac:dyDescent="0.15"/>
  <cols>
    <col min="1" max="1" width="4.85546875" style="199" bestFit="1" customWidth="1"/>
    <col min="2" max="2" width="10.5703125" style="199" customWidth="1"/>
    <col min="3" max="8" width="11.5703125" style="199" customWidth="1"/>
    <col min="9" max="11" width="12.28515625" style="199" customWidth="1"/>
    <col min="12" max="12" width="19" style="303" customWidth="1"/>
    <col min="13" max="13" width="9.140625" style="199"/>
    <col min="14" max="14" width="34.28515625" style="199" bestFit="1" customWidth="1"/>
    <col min="15" max="16384" width="9.140625" style="199"/>
  </cols>
  <sheetData>
    <row r="1" spans="1:14" ht="24.75" customHeight="1" x14ac:dyDescent="0.15">
      <c r="A1" s="279"/>
      <c r="B1" s="333" t="s">
        <v>140</v>
      </c>
      <c r="C1" s="279"/>
      <c r="D1" s="279"/>
      <c r="E1" s="281" t="s">
        <v>228</v>
      </c>
      <c r="F1" s="279"/>
      <c r="G1" s="279"/>
      <c r="H1" s="279"/>
      <c r="I1" s="279"/>
      <c r="J1" s="279"/>
      <c r="K1" s="279"/>
      <c r="L1" s="298"/>
    </row>
    <row r="2" spans="1:14" ht="50.25" customHeight="1" x14ac:dyDescent="0.15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98"/>
    </row>
    <row r="3" spans="1:14" ht="25.5" customHeight="1" x14ac:dyDescent="0.15">
      <c r="A3" s="279">
        <v>1</v>
      </c>
      <c r="B3" s="294" t="s">
        <v>88</v>
      </c>
      <c r="C3" s="526">
        <v>10.24</v>
      </c>
      <c r="D3" s="527"/>
      <c r="E3" s="283" t="s">
        <v>89</v>
      </c>
      <c r="F3" s="284"/>
      <c r="G3" s="503" t="str">
        <f>VLOOKUP($A3,'精算書 (記載例)'!A:M,8,FALSE)</f>
        <v>〇〇　〇〇</v>
      </c>
      <c r="H3" s="504"/>
      <c r="I3" s="285" t="s">
        <v>123</v>
      </c>
      <c r="J3" s="512">
        <f>VLOOKUP($A3,'精算書 (記載例)'!A:M,10,FALSE)</f>
        <v>139000</v>
      </c>
      <c r="K3" s="513"/>
      <c r="L3" s="298"/>
    </row>
    <row r="4" spans="1:14" x14ac:dyDescent="0.15">
      <c r="A4" s="279"/>
      <c r="B4" s="524" t="s">
        <v>109</v>
      </c>
      <c r="C4" s="523" t="s">
        <v>145</v>
      </c>
      <c r="D4" s="523"/>
      <c r="E4" s="523"/>
      <c r="F4" s="523"/>
      <c r="G4" s="523"/>
      <c r="H4" s="523"/>
      <c r="I4" s="524" t="s">
        <v>90</v>
      </c>
      <c r="J4" s="524" t="s">
        <v>91</v>
      </c>
      <c r="K4" s="528" t="s">
        <v>111</v>
      </c>
      <c r="L4" s="518" t="s">
        <v>143</v>
      </c>
    </row>
    <row r="5" spans="1:14" ht="23.25" customHeight="1" thickBot="1" x14ac:dyDescent="0.2">
      <c r="A5" s="279"/>
      <c r="B5" s="522"/>
      <c r="C5" s="286" t="s">
        <v>92</v>
      </c>
      <c r="D5" s="287" t="s">
        <v>93</v>
      </c>
      <c r="E5" s="286" t="s">
        <v>94</v>
      </c>
      <c r="F5" s="286" t="s">
        <v>95</v>
      </c>
      <c r="G5" s="286" t="s">
        <v>133</v>
      </c>
      <c r="H5" s="286" t="s">
        <v>96</v>
      </c>
      <c r="I5" s="525"/>
      <c r="J5" s="525"/>
      <c r="K5" s="524"/>
      <c r="L5" s="529"/>
    </row>
    <row r="6" spans="1:14" ht="16.5" customHeight="1" thickTop="1" thickBot="1" x14ac:dyDescent="0.2">
      <c r="A6" s="279"/>
      <c r="B6" s="288" t="s">
        <v>97</v>
      </c>
      <c r="C6" s="334">
        <v>11160</v>
      </c>
      <c r="D6" s="335">
        <v>2490</v>
      </c>
      <c r="E6" s="336"/>
      <c r="F6" s="336"/>
      <c r="G6" s="336"/>
      <c r="H6" s="337"/>
      <c r="I6" s="289">
        <f>SUM(C6:H6)</f>
        <v>13650</v>
      </c>
      <c r="J6" s="290">
        <f>ROUNDDOWN(I6*$C$3,0)</f>
        <v>139776</v>
      </c>
      <c r="K6" s="338">
        <f>MIN(J6,$J$3)</f>
        <v>139000</v>
      </c>
      <c r="L6" s="397">
        <v>236789</v>
      </c>
      <c r="N6" s="235" t="s">
        <v>141</v>
      </c>
    </row>
    <row r="7" spans="1:14" ht="16.5" customHeight="1" thickBot="1" x14ac:dyDescent="0.2">
      <c r="A7" s="279"/>
      <c r="B7" s="288" t="s">
        <v>98</v>
      </c>
      <c r="C7" s="339">
        <v>11532</v>
      </c>
      <c r="D7" s="340">
        <v>2573</v>
      </c>
      <c r="E7" s="341"/>
      <c r="F7" s="341"/>
      <c r="G7" s="341"/>
      <c r="H7" s="342"/>
      <c r="I7" s="289">
        <f t="shared" ref="I7:I17" si="0">SUM(C7:H7)</f>
        <v>14105</v>
      </c>
      <c r="J7" s="290">
        <f t="shared" ref="J7:J17" si="1">ROUNDDOWN(I7*$C$3,0)</f>
        <v>144435</v>
      </c>
      <c r="K7" s="338">
        <f t="shared" ref="K7:K17" si="2">MIN(J7,$J$3)</f>
        <v>139000</v>
      </c>
      <c r="L7" s="398">
        <v>244674</v>
      </c>
      <c r="N7" s="304">
        <f>L18+L35+L52</f>
        <v>2890545</v>
      </c>
    </row>
    <row r="8" spans="1:14" ht="16.5" customHeight="1" x14ac:dyDescent="0.15">
      <c r="A8" s="279"/>
      <c r="B8" s="288" t="s">
        <v>99</v>
      </c>
      <c r="C8" s="339">
        <v>11160</v>
      </c>
      <c r="D8" s="340">
        <v>2490</v>
      </c>
      <c r="E8" s="341"/>
      <c r="F8" s="341"/>
      <c r="G8" s="341"/>
      <c r="H8" s="342"/>
      <c r="I8" s="289">
        <f t="shared" si="0"/>
        <v>13650</v>
      </c>
      <c r="J8" s="290">
        <f t="shared" si="1"/>
        <v>139776</v>
      </c>
      <c r="K8" s="338">
        <f t="shared" si="2"/>
        <v>139000</v>
      </c>
      <c r="L8" s="398">
        <v>236789</v>
      </c>
      <c r="N8" s="199" t="s">
        <v>142</v>
      </c>
    </row>
    <row r="9" spans="1:14" ht="16.5" customHeight="1" x14ac:dyDescent="0.15">
      <c r="A9" s="279"/>
      <c r="B9" s="288" t="s">
        <v>100</v>
      </c>
      <c r="C9" s="339">
        <v>11532</v>
      </c>
      <c r="D9" s="340">
        <v>2573</v>
      </c>
      <c r="E9" s="341"/>
      <c r="F9" s="341"/>
      <c r="G9" s="341"/>
      <c r="H9" s="342"/>
      <c r="I9" s="289">
        <f t="shared" si="0"/>
        <v>14105</v>
      </c>
      <c r="J9" s="290">
        <f t="shared" si="1"/>
        <v>144435</v>
      </c>
      <c r="K9" s="338">
        <f t="shared" si="2"/>
        <v>139000</v>
      </c>
      <c r="L9" s="398">
        <v>244674</v>
      </c>
    </row>
    <row r="10" spans="1:14" ht="16.5" customHeight="1" x14ac:dyDescent="0.15">
      <c r="A10" s="279"/>
      <c r="B10" s="288" t="s">
        <v>101</v>
      </c>
      <c r="C10" s="339">
        <v>11532</v>
      </c>
      <c r="D10" s="340">
        <v>2573</v>
      </c>
      <c r="E10" s="341"/>
      <c r="F10" s="341"/>
      <c r="G10" s="341"/>
      <c r="H10" s="342"/>
      <c r="I10" s="289">
        <f t="shared" si="0"/>
        <v>14105</v>
      </c>
      <c r="J10" s="290">
        <f t="shared" si="1"/>
        <v>144435</v>
      </c>
      <c r="K10" s="338">
        <f t="shared" si="2"/>
        <v>139000</v>
      </c>
      <c r="L10" s="398">
        <v>244674</v>
      </c>
      <c r="M10" s="234"/>
    </row>
    <row r="11" spans="1:14" ht="16.5" customHeight="1" x14ac:dyDescent="0.15">
      <c r="A11" s="279"/>
      <c r="B11" s="288" t="s">
        <v>102</v>
      </c>
      <c r="C11" s="339">
        <v>11160</v>
      </c>
      <c r="D11" s="340">
        <v>2490</v>
      </c>
      <c r="E11" s="341"/>
      <c r="F11" s="341"/>
      <c r="G11" s="341"/>
      <c r="H11" s="342"/>
      <c r="I11" s="289">
        <f t="shared" si="0"/>
        <v>13650</v>
      </c>
      <c r="J11" s="290">
        <f t="shared" si="1"/>
        <v>139776</v>
      </c>
      <c r="K11" s="338">
        <f t="shared" si="2"/>
        <v>139000</v>
      </c>
      <c r="L11" s="398">
        <v>236789</v>
      </c>
    </row>
    <row r="12" spans="1:14" ht="16.5" customHeight="1" x14ac:dyDescent="0.15">
      <c r="A12" s="279"/>
      <c r="B12" s="288" t="s">
        <v>103</v>
      </c>
      <c r="C12" s="339">
        <v>11532</v>
      </c>
      <c r="D12" s="340">
        <v>2573</v>
      </c>
      <c r="E12" s="341"/>
      <c r="F12" s="341"/>
      <c r="G12" s="341"/>
      <c r="H12" s="342"/>
      <c r="I12" s="289">
        <f t="shared" si="0"/>
        <v>14105</v>
      </c>
      <c r="J12" s="290">
        <f t="shared" si="1"/>
        <v>144435</v>
      </c>
      <c r="K12" s="338">
        <f t="shared" si="2"/>
        <v>139000</v>
      </c>
      <c r="L12" s="398">
        <v>244674</v>
      </c>
    </row>
    <row r="13" spans="1:14" ht="16.5" customHeight="1" x14ac:dyDescent="0.15">
      <c r="A13" s="279"/>
      <c r="B13" s="288" t="s">
        <v>104</v>
      </c>
      <c r="C13" s="339">
        <v>11160</v>
      </c>
      <c r="D13" s="340">
        <v>2490</v>
      </c>
      <c r="E13" s="341"/>
      <c r="F13" s="341"/>
      <c r="G13" s="341"/>
      <c r="H13" s="342"/>
      <c r="I13" s="289">
        <f t="shared" si="0"/>
        <v>13650</v>
      </c>
      <c r="J13" s="290">
        <f t="shared" si="1"/>
        <v>139776</v>
      </c>
      <c r="K13" s="338">
        <f t="shared" si="2"/>
        <v>139000</v>
      </c>
      <c r="L13" s="398">
        <v>236789</v>
      </c>
    </row>
    <row r="14" spans="1:14" ht="16.5" customHeight="1" x14ac:dyDescent="0.15">
      <c r="A14" s="279"/>
      <c r="B14" s="288" t="s">
        <v>105</v>
      </c>
      <c r="C14" s="339">
        <v>11532</v>
      </c>
      <c r="D14" s="340">
        <v>2573</v>
      </c>
      <c r="E14" s="341"/>
      <c r="F14" s="341"/>
      <c r="G14" s="341"/>
      <c r="H14" s="342"/>
      <c r="I14" s="289">
        <f t="shared" si="0"/>
        <v>14105</v>
      </c>
      <c r="J14" s="290">
        <f t="shared" si="1"/>
        <v>144435</v>
      </c>
      <c r="K14" s="338">
        <f t="shared" si="2"/>
        <v>139000</v>
      </c>
      <c r="L14" s="398">
        <v>244674</v>
      </c>
    </row>
    <row r="15" spans="1:14" ht="16.5" customHeight="1" x14ac:dyDescent="0.15">
      <c r="A15" s="279"/>
      <c r="B15" s="288" t="s">
        <v>106</v>
      </c>
      <c r="C15" s="339">
        <v>11532</v>
      </c>
      <c r="D15" s="340">
        <v>2573</v>
      </c>
      <c r="E15" s="341"/>
      <c r="F15" s="341"/>
      <c r="G15" s="341"/>
      <c r="H15" s="342"/>
      <c r="I15" s="289">
        <f t="shared" si="0"/>
        <v>14105</v>
      </c>
      <c r="J15" s="290">
        <f t="shared" si="1"/>
        <v>144435</v>
      </c>
      <c r="K15" s="338">
        <f t="shared" si="2"/>
        <v>139000</v>
      </c>
      <c r="L15" s="398">
        <v>244674</v>
      </c>
    </row>
    <row r="16" spans="1:14" ht="16.5" customHeight="1" x14ac:dyDescent="0.15">
      <c r="A16" s="279"/>
      <c r="B16" s="288" t="s">
        <v>107</v>
      </c>
      <c r="C16" s="339">
        <v>10416</v>
      </c>
      <c r="D16" s="340">
        <v>2324</v>
      </c>
      <c r="E16" s="341"/>
      <c r="F16" s="341"/>
      <c r="G16" s="341"/>
      <c r="H16" s="342"/>
      <c r="I16" s="289">
        <f t="shared" si="0"/>
        <v>12740</v>
      </c>
      <c r="J16" s="290">
        <f t="shared" si="1"/>
        <v>130457</v>
      </c>
      <c r="K16" s="338">
        <f t="shared" si="2"/>
        <v>130457</v>
      </c>
      <c r="L16" s="398">
        <v>230671</v>
      </c>
    </row>
    <row r="17" spans="1:12" ht="16.5" customHeight="1" thickBot="1" x14ac:dyDescent="0.2">
      <c r="A17" s="279"/>
      <c r="B17" s="288" t="s">
        <v>108</v>
      </c>
      <c r="C17" s="395">
        <v>11532</v>
      </c>
      <c r="D17" s="396">
        <v>2573</v>
      </c>
      <c r="E17" s="343"/>
      <c r="F17" s="343"/>
      <c r="G17" s="343"/>
      <c r="H17" s="344"/>
      <c r="I17" s="291">
        <f t="shared" si="0"/>
        <v>14105</v>
      </c>
      <c r="J17" s="292">
        <f t="shared" si="1"/>
        <v>144435</v>
      </c>
      <c r="K17" s="345">
        <f t="shared" si="2"/>
        <v>139000</v>
      </c>
      <c r="L17" s="399">
        <v>244674</v>
      </c>
    </row>
    <row r="18" spans="1:12" ht="18.75" customHeight="1" thickTop="1" thickBot="1" x14ac:dyDescent="0.2">
      <c r="A18" s="279"/>
      <c r="B18" s="502" t="s">
        <v>229</v>
      </c>
      <c r="C18" s="502"/>
      <c r="D18" s="502"/>
      <c r="E18" s="502"/>
      <c r="F18" s="502"/>
      <c r="G18" s="502"/>
      <c r="H18" s="502"/>
      <c r="I18" s="516" t="s">
        <v>110</v>
      </c>
      <c r="J18" s="516"/>
      <c r="K18" s="293">
        <f>SUM(K6:K17)</f>
        <v>1659457</v>
      </c>
      <c r="L18" s="400">
        <f>SUM(L6:L17)</f>
        <v>2890545</v>
      </c>
    </row>
    <row r="19" spans="1:12" ht="18.75" customHeight="1" thickTop="1" x14ac:dyDescent="0.1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98"/>
    </row>
    <row r="20" spans="1:12" ht="25.5" customHeight="1" x14ac:dyDescent="0.15">
      <c r="A20" s="279">
        <f>A3+1</f>
        <v>2</v>
      </c>
      <c r="B20" s="294" t="s">
        <v>88</v>
      </c>
      <c r="C20" s="526">
        <v>10.24</v>
      </c>
      <c r="D20" s="527"/>
      <c r="E20" s="283" t="s">
        <v>89</v>
      </c>
      <c r="F20" s="284"/>
      <c r="G20" s="503" t="str">
        <f>VLOOKUP($A20,'精算書 (記載例)'!A:M,8,FALSE)</f>
        <v>□□　□□</v>
      </c>
      <c r="H20" s="504"/>
      <c r="I20" s="285" t="s">
        <v>123</v>
      </c>
      <c r="J20" s="512">
        <f>VLOOKUP($A20,'精算書 (記載例)'!A:M,10,FALSE)</f>
        <v>139000</v>
      </c>
      <c r="K20" s="513"/>
      <c r="L20" s="298"/>
    </row>
    <row r="21" spans="1:12" ht="18.75" customHeight="1" x14ac:dyDescent="0.15">
      <c r="A21" s="279"/>
      <c r="B21" s="522" t="s">
        <v>109</v>
      </c>
      <c r="C21" s="523" t="s">
        <v>145</v>
      </c>
      <c r="D21" s="523"/>
      <c r="E21" s="523"/>
      <c r="F21" s="523"/>
      <c r="G21" s="523"/>
      <c r="H21" s="523"/>
      <c r="I21" s="524" t="s">
        <v>90</v>
      </c>
      <c r="J21" s="524" t="s">
        <v>91</v>
      </c>
      <c r="K21" s="528" t="s">
        <v>111</v>
      </c>
      <c r="L21" s="518" t="s">
        <v>143</v>
      </c>
    </row>
    <row r="22" spans="1:12" ht="22.5" x14ac:dyDescent="0.15">
      <c r="A22" s="279"/>
      <c r="B22" s="522"/>
      <c r="C22" s="286" t="s">
        <v>92</v>
      </c>
      <c r="D22" s="287" t="s">
        <v>93</v>
      </c>
      <c r="E22" s="286" t="s">
        <v>94</v>
      </c>
      <c r="F22" s="286" t="s">
        <v>95</v>
      </c>
      <c r="G22" s="286" t="s">
        <v>133</v>
      </c>
      <c r="H22" s="286" t="s">
        <v>96</v>
      </c>
      <c r="I22" s="525"/>
      <c r="J22" s="525"/>
      <c r="K22" s="524"/>
      <c r="L22" s="519"/>
    </row>
    <row r="23" spans="1:12" ht="16.5" customHeight="1" x14ac:dyDescent="0.15">
      <c r="A23" s="279"/>
      <c r="B23" s="288" t="s">
        <v>97</v>
      </c>
      <c r="C23" s="346"/>
      <c r="D23" s="347"/>
      <c r="E23" s="348"/>
      <c r="F23" s="348"/>
      <c r="G23" s="348"/>
      <c r="H23" s="348"/>
      <c r="I23" s="289">
        <f>SUM(C23:H23)</f>
        <v>0</v>
      </c>
      <c r="J23" s="290">
        <f t="shared" ref="J23:J34" si="3">ROUNDDOWN(I23*$C$3,0)</f>
        <v>0</v>
      </c>
      <c r="K23" s="290">
        <f>MIN(J23,$J$3)</f>
        <v>0</v>
      </c>
      <c r="L23" s="401"/>
    </row>
    <row r="24" spans="1:12" ht="16.5" customHeight="1" x14ac:dyDescent="0.15">
      <c r="A24" s="279"/>
      <c r="B24" s="288" t="s">
        <v>98</v>
      </c>
      <c r="C24" s="348"/>
      <c r="D24" s="349"/>
      <c r="E24" s="348"/>
      <c r="F24" s="348"/>
      <c r="G24" s="348"/>
      <c r="H24" s="348"/>
      <c r="I24" s="289">
        <f t="shared" ref="I24:I34" si="4">SUM(C24:H24)</f>
        <v>0</v>
      </c>
      <c r="J24" s="290">
        <f t="shared" si="3"/>
        <v>0</v>
      </c>
      <c r="K24" s="290">
        <f t="shared" ref="K24:K34" si="5">MIN(J24,$J$3)</f>
        <v>0</v>
      </c>
      <c r="L24" s="401"/>
    </row>
    <row r="25" spans="1:12" ht="16.5" customHeight="1" x14ac:dyDescent="0.15">
      <c r="A25" s="279"/>
      <c r="B25" s="288" t="s">
        <v>99</v>
      </c>
      <c r="C25" s="348"/>
      <c r="D25" s="349"/>
      <c r="E25" s="348"/>
      <c r="F25" s="348"/>
      <c r="G25" s="348"/>
      <c r="H25" s="348"/>
      <c r="I25" s="289">
        <f t="shared" si="4"/>
        <v>0</v>
      </c>
      <c r="J25" s="290">
        <f t="shared" si="3"/>
        <v>0</v>
      </c>
      <c r="K25" s="290">
        <f t="shared" si="5"/>
        <v>0</v>
      </c>
      <c r="L25" s="401"/>
    </row>
    <row r="26" spans="1:12" ht="16.5" customHeight="1" x14ac:dyDescent="0.15">
      <c r="A26" s="279"/>
      <c r="B26" s="288" t="s">
        <v>100</v>
      </c>
      <c r="C26" s="348"/>
      <c r="D26" s="349"/>
      <c r="E26" s="348"/>
      <c r="F26" s="348"/>
      <c r="G26" s="348"/>
      <c r="H26" s="348"/>
      <c r="I26" s="289">
        <f t="shared" si="4"/>
        <v>0</v>
      </c>
      <c r="J26" s="290">
        <f t="shared" si="3"/>
        <v>0</v>
      </c>
      <c r="K26" s="290">
        <f t="shared" si="5"/>
        <v>0</v>
      </c>
      <c r="L26" s="401"/>
    </row>
    <row r="27" spans="1:12" ht="16.5" customHeight="1" x14ac:dyDescent="0.15">
      <c r="A27" s="279"/>
      <c r="B27" s="288" t="s">
        <v>101</v>
      </c>
      <c r="C27" s="348"/>
      <c r="D27" s="349"/>
      <c r="E27" s="348"/>
      <c r="F27" s="348"/>
      <c r="G27" s="348"/>
      <c r="H27" s="348"/>
      <c r="I27" s="289">
        <f t="shared" si="4"/>
        <v>0</v>
      </c>
      <c r="J27" s="290">
        <f t="shared" si="3"/>
        <v>0</v>
      </c>
      <c r="K27" s="290">
        <f t="shared" si="5"/>
        <v>0</v>
      </c>
      <c r="L27" s="401"/>
    </row>
    <row r="28" spans="1:12" ht="16.5" customHeight="1" x14ac:dyDescent="0.15">
      <c r="A28" s="279"/>
      <c r="B28" s="288" t="s">
        <v>102</v>
      </c>
      <c r="C28" s="348"/>
      <c r="D28" s="349"/>
      <c r="E28" s="348"/>
      <c r="F28" s="348"/>
      <c r="G28" s="348"/>
      <c r="H28" s="348"/>
      <c r="I28" s="289">
        <f t="shared" si="4"/>
        <v>0</v>
      </c>
      <c r="J28" s="290">
        <f t="shared" si="3"/>
        <v>0</v>
      </c>
      <c r="K28" s="290">
        <f t="shared" si="5"/>
        <v>0</v>
      </c>
      <c r="L28" s="401"/>
    </row>
    <row r="29" spans="1:12" ht="16.5" customHeight="1" x14ac:dyDescent="0.15">
      <c r="A29" s="279"/>
      <c r="B29" s="288" t="s">
        <v>103</v>
      </c>
      <c r="C29" s="348"/>
      <c r="D29" s="349"/>
      <c r="E29" s="348"/>
      <c r="F29" s="348"/>
      <c r="G29" s="348"/>
      <c r="H29" s="348"/>
      <c r="I29" s="289">
        <f t="shared" si="4"/>
        <v>0</v>
      </c>
      <c r="J29" s="290">
        <f t="shared" si="3"/>
        <v>0</v>
      </c>
      <c r="K29" s="290">
        <f t="shared" si="5"/>
        <v>0</v>
      </c>
      <c r="L29" s="401"/>
    </row>
    <row r="30" spans="1:12" ht="16.5" customHeight="1" x14ac:dyDescent="0.15">
      <c r="A30" s="279"/>
      <c r="B30" s="288" t="s">
        <v>104</v>
      </c>
      <c r="C30" s="348"/>
      <c r="D30" s="349"/>
      <c r="E30" s="348"/>
      <c r="F30" s="348"/>
      <c r="G30" s="348"/>
      <c r="H30" s="348"/>
      <c r="I30" s="289">
        <f t="shared" si="4"/>
        <v>0</v>
      </c>
      <c r="J30" s="290">
        <f t="shared" si="3"/>
        <v>0</v>
      </c>
      <c r="K30" s="290">
        <f t="shared" si="5"/>
        <v>0</v>
      </c>
      <c r="L30" s="401"/>
    </row>
    <row r="31" spans="1:12" ht="16.5" customHeight="1" x14ac:dyDescent="0.15">
      <c r="A31" s="279"/>
      <c r="B31" s="288" t="s">
        <v>105</v>
      </c>
      <c r="C31" s="348"/>
      <c r="D31" s="349"/>
      <c r="E31" s="348"/>
      <c r="F31" s="348"/>
      <c r="G31" s="348"/>
      <c r="H31" s="348"/>
      <c r="I31" s="289">
        <f t="shared" si="4"/>
        <v>0</v>
      </c>
      <c r="J31" s="290">
        <f t="shared" si="3"/>
        <v>0</v>
      </c>
      <c r="K31" s="290">
        <f t="shared" si="5"/>
        <v>0</v>
      </c>
      <c r="L31" s="401"/>
    </row>
    <row r="32" spans="1:12" ht="16.5" customHeight="1" x14ac:dyDescent="0.15">
      <c r="A32" s="279"/>
      <c r="B32" s="288" t="s">
        <v>106</v>
      </c>
      <c r="C32" s="348"/>
      <c r="D32" s="349"/>
      <c r="E32" s="348"/>
      <c r="F32" s="348"/>
      <c r="G32" s="348"/>
      <c r="H32" s="348"/>
      <c r="I32" s="289">
        <f t="shared" si="4"/>
        <v>0</v>
      </c>
      <c r="J32" s="290">
        <f t="shared" si="3"/>
        <v>0</v>
      </c>
      <c r="K32" s="290">
        <f t="shared" si="5"/>
        <v>0</v>
      </c>
      <c r="L32" s="401"/>
    </row>
    <row r="33" spans="1:12" ht="16.5" customHeight="1" x14ac:dyDescent="0.15">
      <c r="A33" s="279"/>
      <c r="B33" s="288" t="s">
        <v>107</v>
      </c>
      <c r="C33" s="348"/>
      <c r="D33" s="349"/>
      <c r="E33" s="348"/>
      <c r="F33" s="348"/>
      <c r="G33" s="348"/>
      <c r="H33" s="348"/>
      <c r="I33" s="289">
        <f t="shared" si="4"/>
        <v>0</v>
      </c>
      <c r="J33" s="290">
        <f t="shared" si="3"/>
        <v>0</v>
      </c>
      <c r="K33" s="290">
        <f t="shared" si="5"/>
        <v>0</v>
      </c>
      <c r="L33" s="401"/>
    </row>
    <row r="34" spans="1:12" ht="16.5" customHeight="1" thickBot="1" x14ac:dyDescent="0.2">
      <c r="A34" s="279"/>
      <c r="B34" s="288" t="s">
        <v>108</v>
      </c>
      <c r="C34" s="350"/>
      <c r="D34" s="351"/>
      <c r="E34" s="348"/>
      <c r="F34" s="348"/>
      <c r="G34" s="348"/>
      <c r="H34" s="348"/>
      <c r="I34" s="291">
        <f t="shared" si="4"/>
        <v>0</v>
      </c>
      <c r="J34" s="292">
        <f t="shared" si="3"/>
        <v>0</v>
      </c>
      <c r="K34" s="292">
        <f t="shared" si="5"/>
        <v>0</v>
      </c>
      <c r="L34" s="401"/>
    </row>
    <row r="35" spans="1:12" ht="18.75" customHeight="1" thickTop="1" thickBot="1" x14ac:dyDescent="0.2">
      <c r="A35" s="279"/>
      <c r="B35" s="502" t="s">
        <v>229</v>
      </c>
      <c r="C35" s="502"/>
      <c r="D35" s="502"/>
      <c r="E35" s="502"/>
      <c r="F35" s="502"/>
      <c r="G35" s="502"/>
      <c r="H35" s="502"/>
      <c r="I35" s="516" t="s">
        <v>110</v>
      </c>
      <c r="J35" s="516"/>
      <c r="K35" s="293">
        <f>SUM(K23:K34)</f>
        <v>0</v>
      </c>
      <c r="L35" s="302">
        <f>SUM(L23:L34)</f>
        <v>0</v>
      </c>
    </row>
    <row r="36" spans="1:12" ht="18.75" customHeight="1" thickTop="1" x14ac:dyDescent="0.15">
      <c r="A36" s="279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98"/>
    </row>
    <row r="37" spans="1:12" ht="25.5" customHeight="1" x14ac:dyDescent="0.15">
      <c r="A37" s="279">
        <f>A20+1</f>
        <v>3</v>
      </c>
      <c r="B37" s="294" t="s">
        <v>88</v>
      </c>
      <c r="C37" s="526">
        <v>10.24</v>
      </c>
      <c r="D37" s="527"/>
      <c r="E37" s="283" t="s">
        <v>89</v>
      </c>
      <c r="F37" s="284"/>
      <c r="G37" s="503" t="str">
        <f>VLOOKUP($A37,'精算書 (記載例)'!A:M,8,FALSE)</f>
        <v>△△　△△</v>
      </c>
      <c r="H37" s="504"/>
      <c r="I37" s="285" t="s">
        <v>123</v>
      </c>
      <c r="J37" s="512">
        <f>VLOOKUP($A37,'精算書 (記載例)'!A:M,10,FALSE)</f>
        <v>139000</v>
      </c>
      <c r="K37" s="513"/>
      <c r="L37" s="298"/>
    </row>
    <row r="38" spans="1:12" ht="18.75" customHeight="1" x14ac:dyDescent="0.15">
      <c r="A38" s="279"/>
      <c r="B38" s="528" t="s">
        <v>109</v>
      </c>
      <c r="C38" s="530" t="s">
        <v>145</v>
      </c>
      <c r="D38" s="531"/>
      <c r="E38" s="531"/>
      <c r="F38" s="531"/>
      <c r="G38" s="531"/>
      <c r="H38" s="532"/>
      <c r="I38" s="533" t="s">
        <v>90</v>
      </c>
      <c r="J38" s="533" t="s">
        <v>91</v>
      </c>
      <c r="K38" s="533" t="s">
        <v>111</v>
      </c>
      <c r="L38" s="518" t="s">
        <v>143</v>
      </c>
    </row>
    <row r="39" spans="1:12" ht="22.5" x14ac:dyDescent="0.15">
      <c r="A39" s="279"/>
      <c r="B39" s="524"/>
      <c r="C39" s="286" t="s">
        <v>92</v>
      </c>
      <c r="D39" s="287" t="s">
        <v>93</v>
      </c>
      <c r="E39" s="286" t="s">
        <v>94</v>
      </c>
      <c r="F39" s="286" t="s">
        <v>95</v>
      </c>
      <c r="G39" s="286" t="s">
        <v>133</v>
      </c>
      <c r="H39" s="286" t="s">
        <v>96</v>
      </c>
      <c r="I39" s="524"/>
      <c r="J39" s="524"/>
      <c r="K39" s="524"/>
      <c r="L39" s="519"/>
    </row>
    <row r="40" spans="1:12" ht="17.25" customHeight="1" x14ac:dyDescent="0.15">
      <c r="A40" s="279"/>
      <c r="B40" s="288" t="s">
        <v>97</v>
      </c>
      <c r="C40" s="346"/>
      <c r="D40" s="347"/>
      <c r="E40" s="348"/>
      <c r="F40" s="348"/>
      <c r="G40" s="348"/>
      <c r="H40" s="348"/>
      <c r="I40" s="289">
        <f>SUM(C40:H40)</f>
        <v>0</v>
      </c>
      <c r="J40" s="290">
        <f t="shared" ref="J40:J51" si="6">ROUNDDOWN(I40*$C$3,0)</f>
        <v>0</v>
      </c>
      <c r="K40" s="290">
        <f>MIN(J40,$J$3)</f>
        <v>0</v>
      </c>
      <c r="L40" s="401"/>
    </row>
    <row r="41" spans="1:12" ht="17.25" customHeight="1" x14ac:dyDescent="0.15">
      <c r="A41" s="279"/>
      <c r="B41" s="288" t="s">
        <v>98</v>
      </c>
      <c r="C41" s="348"/>
      <c r="D41" s="349"/>
      <c r="E41" s="348"/>
      <c r="F41" s="348"/>
      <c r="G41" s="348"/>
      <c r="H41" s="348"/>
      <c r="I41" s="289">
        <f t="shared" ref="I41:I51" si="7">SUM(C41:H41)</f>
        <v>0</v>
      </c>
      <c r="J41" s="290">
        <f t="shared" si="6"/>
        <v>0</v>
      </c>
      <c r="K41" s="290">
        <f t="shared" ref="K41:K51" si="8">MIN(J41,$J$3)</f>
        <v>0</v>
      </c>
      <c r="L41" s="401"/>
    </row>
    <row r="42" spans="1:12" ht="17.25" customHeight="1" x14ac:dyDescent="0.15">
      <c r="A42" s="279"/>
      <c r="B42" s="288" t="s">
        <v>99</v>
      </c>
      <c r="C42" s="348"/>
      <c r="D42" s="349"/>
      <c r="E42" s="348"/>
      <c r="F42" s="348"/>
      <c r="G42" s="348"/>
      <c r="H42" s="348"/>
      <c r="I42" s="289">
        <f t="shared" si="7"/>
        <v>0</v>
      </c>
      <c r="J42" s="290">
        <f t="shared" si="6"/>
        <v>0</v>
      </c>
      <c r="K42" s="290">
        <f t="shared" si="8"/>
        <v>0</v>
      </c>
      <c r="L42" s="401"/>
    </row>
    <row r="43" spans="1:12" ht="17.25" customHeight="1" x14ac:dyDescent="0.15">
      <c r="A43" s="279"/>
      <c r="B43" s="288" t="s">
        <v>100</v>
      </c>
      <c r="C43" s="348"/>
      <c r="D43" s="349"/>
      <c r="E43" s="348"/>
      <c r="F43" s="348"/>
      <c r="G43" s="348"/>
      <c r="H43" s="348"/>
      <c r="I43" s="289">
        <f t="shared" si="7"/>
        <v>0</v>
      </c>
      <c r="J43" s="290">
        <f t="shared" si="6"/>
        <v>0</v>
      </c>
      <c r="K43" s="290">
        <f t="shared" si="8"/>
        <v>0</v>
      </c>
      <c r="L43" s="401"/>
    </row>
    <row r="44" spans="1:12" ht="17.25" customHeight="1" x14ac:dyDescent="0.15">
      <c r="A44" s="279"/>
      <c r="B44" s="288" t="s">
        <v>101</v>
      </c>
      <c r="C44" s="348"/>
      <c r="D44" s="349"/>
      <c r="E44" s="348"/>
      <c r="F44" s="348"/>
      <c r="G44" s="348"/>
      <c r="H44" s="348"/>
      <c r="I44" s="289">
        <f t="shared" si="7"/>
        <v>0</v>
      </c>
      <c r="J44" s="290">
        <f t="shared" si="6"/>
        <v>0</v>
      </c>
      <c r="K44" s="290">
        <f t="shared" si="8"/>
        <v>0</v>
      </c>
      <c r="L44" s="401"/>
    </row>
    <row r="45" spans="1:12" ht="17.25" customHeight="1" x14ac:dyDescent="0.15">
      <c r="A45" s="279"/>
      <c r="B45" s="288" t="s">
        <v>102</v>
      </c>
      <c r="C45" s="348"/>
      <c r="D45" s="349"/>
      <c r="E45" s="348"/>
      <c r="F45" s="348"/>
      <c r="G45" s="348"/>
      <c r="H45" s="348"/>
      <c r="I45" s="289">
        <f t="shared" si="7"/>
        <v>0</v>
      </c>
      <c r="J45" s="290">
        <f t="shared" si="6"/>
        <v>0</v>
      </c>
      <c r="K45" s="290">
        <f t="shared" si="8"/>
        <v>0</v>
      </c>
      <c r="L45" s="401"/>
    </row>
    <row r="46" spans="1:12" ht="17.25" customHeight="1" x14ac:dyDescent="0.15">
      <c r="A46" s="279"/>
      <c r="B46" s="288" t="s">
        <v>103</v>
      </c>
      <c r="C46" s="348"/>
      <c r="D46" s="349"/>
      <c r="E46" s="348"/>
      <c r="F46" s="348"/>
      <c r="G46" s="348"/>
      <c r="H46" s="348"/>
      <c r="I46" s="289">
        <f t="shared" si="7"/>
        <v>0</v>
      </c>
      <c r="J46" s="290">
        <f t="shared" si="6"/>
        <v>0</v>
      </c>
      <c r="K46" s="290">
        <f t="shared" si="8"/>
        <v>0</v>
      </c>
      <c r="L46" s="401"/>
    </row>
    <row r="47" spans="1:12" ht="17.25" customHeight="1" x14ac:dyDescent="0.15">
      <c r="A47" s="279"/>
      <c r="B47" s="288" t="s">
        <v>104</v>
      </c>
      <c r="C47" s="348"/>
      <c r="D47" s="349"/>
      <c r="E47" s="348"/>
      <c r="F47" s="348"/>
      <c r="G47" s="348"/>
      <c r="H47" s="348"/>
      <c r="I47" s="289">
        <f t="shared" si="7"/>
        <v>0</v>
      </c>
      <c r="J47" s="290">
        <f t="shared" si="6"/>
        <v>0</v>
      </c>
      <c r="K47" s="290">
        <f t="shared" si="8"/>
        <v>0</v>
      </c>
      <c r="L47" s="401"/>
    </row>
    <row r="48" spans="1:12" ht="17.25" customHeight="1" x14ac:dyDescent="0.15">
      <c r="A48" s="279"/>
      <c r="B48" s="288" t="s">
        <v>105</v>
      </c>
      <c r="C48" s="348"/>
      <c r="D48" s="349"/>
      <c r="E48" s="348"/>
      <c r="F48" s="348"/>
      <c r="G48" s="348"/>
      <c r="H48" s="348"/>
      <c r="I48" s="289">
        <f t="shared" si="7"/>
        <v>0</v>
      </c>
      <c r="J48" s="290">
        <f t="shared" si="6"/>
        <v>0</v>
      </c>
      <c r="K48" s="290">
        <f t="shared" si="8"/>
        <v>0</v>
      </c>
      <c r="L48" s="401"/>
    </row>
    <row r="49" spans="1:12" ht="17.25" customHeight="1" x14ac:dyDescent="0.15">
      <c r="A49" s="279"/>
      <c r="B49" s="288" t="s">
        <v>106</v>
      </c>
      <c r="C49" s="348"/>
      <c r="D49" s="349"/>
      <c r="E49" s="348"/>
      <c r="F49" s="348"/>
      <c r="G49" s="348"/>
      <c r="H49" s="348"/>
      <c r="I49" s="289">
        <f t="shared" si="7"/>
        <v>0</v>
      </c>
      <c r="J49" s="290">
        <f t="shared" si="6"/>
        <v>0</v>
      </c>
      <c r="K49" s="290">
        <f t="shared" si="8"/>
        <v>0</v>
      </c>
      <c r="L49" s="401"/>
    </row>
    <row r="50" spans="1:12" ht="17.25" customHeight="1" x14ac:dyDescent="0.15">
      <c r="A50" s="279"/>
      <c r="B50" s="288" t="s">
        <v>107</v>
      </c>
      <c r="C50" s="348"/>
      <c r="D50" s="349"/>
      <c r="E50" s="348"/>
      <c r="F50" s="348"/>
      <c r="G50" s="348"/>
      <c r="H50" s="348"/>
      <c r="I50" s="289">
        <f t="shared" si="7"/>
        <v>0</v>
      </c>
      <c r="J50" s="290">
        <f t="shared" si="6"/>
        <v>0</v>
      </c>
      <c r="K50" s="290">
        <f t="shared" si="8"/>
        <v>0</v>
      </c>
      <c r="L50" s="401"/>
    </row>
    <row r="51" spans="1:12" ht="17.25" customHeight="1" thickBot="1" x14ac:dyDescent="0.2">
      <c r="A51" s="279"/>
      <c r="B51" s="288" t="s">
        <v>108</v>
      </c>
      <c r="C51" s="350"/>
      <c r="D51" s="351"/>
      <c r="E51" s="348"/>
      <c r="F51" s="348"/>
      <c r="G51" s="348"/>
      <c r="H51" s="348"/>
      <c r="I51" s="291">
        <f t="shared" si="7"/>
        <v>0</v>
      </c>
      <c r="J51" s="292">
        <f t="shared" si="6"/>
        <v>0</v>
      </c>
      <c r="K51" s="292">
        <f t="shared" si="8"/>
        <v>0</v>
      </c>
      <c r="L51" s="401"/>
    </row>
    <row r="52" spans="1:12" ht="18.75" customHeight="1" thickTop="1" thickBot="1" x14ac:dyDescent="0.2">
      <c r="A52" s="279"/>
      <c r="B52" s="502" t="s">
        <v>229</v>
      </c>
      <c r="C52" s="502"/>
      <c r="D52" s="502"/>
      <c r="E52" s="502"/>
      <c r="F52" s="502"/>
      <c r="G52" s="502"/>
      <c r="H52" s="502"/>
      <c r="I52" s="510" t="s">
        <v>110</v>
      </c>
      <c r="J52" s="511"/>
      <c r="K52" s="293">
        <f>SUM(K40:K51)</f>
        <v>0</v>
      </c>
      <c r="L52" s="302">
        <f>SUM(L40:L51)</f>
        <v>0</v>
      </c>
    </row>
    <row r="53" spans="1:12" ht="12.75" thickTop="1" x14ac:dyDescent="0.15"/>
  </sheetData>
  <sheetProtection sheet="1" objects="1" scenarios="1"/>
  <mergeCells count="33">
    <mergeCell ref="L4:L5"/>
    <mergeCell ref="L21:L22"/>
    <mergeCell ref="L38:L39"/>
    <mergeCell ref="B52:H52"/>
    <mergeCell ref="I52:J52"/>
    <mergeCell ref="K21:K22"/>
    <mergeCell ref="B35:H35"/>
    <mergeCell ref="I35:J35"/>
    <mergeCell ref="G37:H37"/>
    <mergeCell ref="B38:B39"/>
    <mergeCell ref="C38:H38"/>
    <mergeCell ref="I38:I39"/>
    <mergeCell ref="J38:J39"/>
    <mergeCell ref="K38:K39"/>
    <mergeCell ref="J37:K37"/>
    <mergeCell ref="C37:D37"/>
    <mergeCell ref="C3:D3"/>
    <mergeCell ref="G3:H3"/>
    <mergeCell ref="J3:K3"/>
    <mergeCell ref="B4:B5"/>
    <mergeCell ref="C4:H4"/>
    <mergeCell ref="I4:I5"/>
    <mergeCell ref="J4:J5"/>
    <mergeCell ref="K4:K5"/>
    <mergeCell ref="B18:H18"/>
    <mergeCell ref="I18:J18"/>
    <mergeCell ref="G20:H20"/>
    <mergeCell ref="B21:B22"/>
    <mergeCell ref="C21:H21"/>
    <mergeCell ref="I21:I22"/>
    <mergeCell ref="J21:J22"/>
    <mergeCell ref="C20:D20"/>
    <mergeCell ref="J20:K20"/>
  </mergeCells>
  <phoneticPr fontId="3"/>
  <printOptions horizontalCentered="1"/>
  <pageMargins left="0.31496062992125984" right="0.31496062992125984" top="0.74803149606299213" bottom="0.35433070866141736" header="0.31496062992125984" footer="0.31496062992125984"/>
  <pageSetup paperSize="9"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FC71-7CB7-4875-B6B1-3F38A91D606D}">
  <sheetPr>
    <tabColor rgb="FF00B0F0"/>
    <pageSetUpPr fitToPage="1"/>
  </sheetPr>
  <dimension ref="A1:H43"/>
  <sheetViews>
    <sheetView showGridLines="0" view="pageBreakPreview" zoomScaleNormal="100" zoomScaleSheetLayoutView="100" workbookViewId="0">
      <selection activeCell="D10" sqref="D10"/>
    </sheetView>
  </sheetViews>
  <sheetFormatPr defaultRowHeight="12" x14ac:dyDescent="0.15"/>
  <cols>
    <col min="1" max="1" width="15" style="306" customWidth="1"/>
    <col min="2" max="2" width="2.140625" style="306" customWidth="1"/>
    <col min="3" max="3" width="34.42578125" style="306" customWidth="1"/>
    <col min="4" max="4" width="18.42578125" style="306" customWidth="1"/>
    <col min="5" max="5" width="28.140625" style="306" customWidth="1"/>
    <col min="6" max="6" width="2.42578125" style="306" customWidth="1"/>
    <col min="7" max="7" width="15.5703125" style="306" customWidth="1"/>
    <col min="8" max="8" width="41.85546875" style="306" bestFit="1" customWidth="1"/>
    <col min="9" max="254" width="9.140625" style="306"/>
    <col min="255" max="255" width="45.140625" style="306" customWidth="1"/>
    <col min="256" max="256" width="24.140625" style="306" customWidth="1"/>
    <col min="257" max="257" width="23.7109375" style="306" customWidth="1"/>
    <col min="258" max="258" width="15.5703125" style="306" customWidth="1"/>
    <col min="259" max="510" width="9.140625" style="306"/>
    <col min="511" max="511" width="45.140625" style="306" customWidth="1"/>
    <col min="512" max="512" width="24.140625" style="306" customWidth="1"/>
    <col min="513" max="513" width="23.7109375" style="306" customWidth="1"/>
    <col min="514" max="514" width="15.5703125" style="306" customWidth="1"/>
    <col min="515" max="766" width="9.140625" style="306"/>
    <col min="767" max="767" width="45.140625" style="306" customWidth="1"/>
    <col min="768" max="768" width="24.140625" style="306" customWidth="1"/>
    <col min="769" max="769" width="23.7109375" style="306" customWidth="1"/>
    <col min="770" max="770" width="15.5703125" style="306" customWidth="1"/>
    <col min="771" max="1022" width="9.140625" style="306"/>
    <col min="1023" max="1023" width="45.140625" style="306" customWidth="1"/>
    <col min="1024" max="1024" width="24.140625" style="306" customWidth="1"/>
    <col min="1025" max="1025" width="23.7109375" style="306" customWidth="1"/>
    <col min="1026" max="1026" width="15.5703125" style="306" customWidth="1"/>
    <col min="1027" max="1278" width="9.140625" style="306"/>
    <col min="1279" max="1279" width="45.140625" style="306" customWidth="1"/>
    <col min="1280" max="1280" width="24.140625" style="306" customWidth="1"/>
    <col min="1281" max="1281" width="23.7109375" style="306" customWidth="1"/>
    <col min="1282" max="1282" width="15.5703125" style="306" customWidth="1"/>
    <col min="1283" max="1534" width="9.140625" style="306"/>
    <col min="1535" max="1535" width="45.140625" style="306" customWidth="1"/>
    <col min="1536" max="1536" width="24.140625" style="306" customWidth="1"/>
    <col min="1537" max="1537" width="23.7109375" style="306" customWidth="1"/>
    <col min="1538" max="1538" width="15.5703125" style="306" customWidth="1"/>
    <col min="1539" max="1790" width="9.140625" style="306"/>
    <col min="1791" max="1791" width="45.140625" style="306" customWidth="1"/>
    <col min="1792" max="1792" width="24.140625" style="306" customWidth="1"/>
    <col min="1793" max="1793" width="23.7109375" style="306" customWidth="1"/>
    <col min="1794" max="1794" width="15.5703125" style="306" customWidth="1"/>
    <col min="1795" max="2046" width="9.140625" style="306"/>
    <col min="2047" max="2047" width="45.140625" style="306" customWidth="1"/>
    <col min="2048" max="2048" width="24.140625" style="306" customWidth="1"/>
    <col min="2049" max="2049" width="23.7109375" style="306" customWidth="1"/>
    <col min="2050" max="2050" width="15.5703125" style="306" customWidth="1"/>
    <col min="2051" max="2302" width="9.140625" style="306"/>
    <col min="2303" max="2303" width="45.140625" style="306" customWidth="1"/>
    <col min="2304" max="2304" width="24.140625" style="306" customWidth="1"/>
    <col min="2305" max="2305" width="23.7109375" style="306" customWidth="1"/>
    <col min="2306" max="2306" width="15.5703125" style="306" customWidth="1"/>
    <col min="2307" max="2558" width="9.140625" style="306"/>
    <col min="2559" max="2559" width="45.140625" style="306" customWidth="1"/>
    <col min="2560" max="2560" width="24.140625" style="306" customWidth="1"/>
    <col min="2561" max="2561" width="23.7109375" style="306" customWidth="1"/>
    <col min="2562" max="2562" width="15.5703125" style="306" customWidth="1"/>
    <col min="2563" max="2814" width="9.140625" style="306"/>
    <col min="2815" max="2815" width="45.140625" style="306" customWidth="1"/>
    <col min="2816" max="2816" width="24.140625" style="306" customWidth="1"/>
    <col min="2817" max="2817" width="23.7109375" style="306" customWidth="1"/>
    <col min="2818" max="2818" width="15.5703125" style="306" customWidth="1"/>
    <col min="2819" max="3070" width="9.140625" style="306"/>
    <col min="3071" max="3071" width="45.140625" style="306" customWidth="1"/>
    <col min="3072" max="3072" width="24.140625" style="306" customWidth="1"/>
    <col min="3073" max="3073" width="23.7109375" style="306" customWidth="1"/>
    <col min="3074" max="3074" width="15.5703125" style="306" customWidth="1"/>
    <col min="3075" max="3326" width="9.140625" style="306"/>
    <col min="3327" max="3327" width="45.140625" style="306" customWidth="1"/>
    <col min="3328" max="3328" width="24.140625" style="306" customWidth="1"/>
    <col min="3329" max="3329" width="23.7109375" style="306" customWidth="1"/>
    <col min="3330" max="3330" width="15.5703125" style="306" customWidth="1"/>
    <col min="3331" max="3582" width="9.140625" style="306"/>
    <col min="3583" max="3583" width="45.140625" style="306" customWidth="1"/>
    <col min="3584" max="3584" width="24.140625" style="306" customWidth="1"/>
    <col min="3585" max="3585" width="23.7109375" style="306" customWidth="1"/>
    <col min="3586" max="3586" width="15.5703125" style="306" customWidth="1"/>
    <col min="3587" max="3838" width="9.140625" style="306"/>
    <col min="3839" max="3839" width="45.140625" style="306" customWidth="1"/>
    <col min="3840" max="3840" width="24.140625" style="306" customWidth="1"/>
    <col min="3841" max="3841" width="23.7109375" style="306" customWidth="1"/>
    <col min="3842" max="3842" width="15.5703125" style="306" customWidth="1"/>
    <col min="3843" max="4094" width="9.140625" style="306"/>
    <col min="4095" max="4095" width="45.140625" style="306" customWidth="1"/>
    <col min="4096" max="4096" width="24.140625" style="306" customWidth="1"/>
    <col min="4097" max="4097" width="23.7109375" style="306" customWidth="1"/>
    <col min="4098" max="4098" width="15.5703125" style="306" customWidth="1"/>
    <col min="4099" max="4350" width="9.140625" style="306"/>
    <col min="4351" max="4351" width="45.140625" style="306" customWidth="1"/>
    <col min="4352" max="4352" width="24.140625" style="306" customWidth="1"/>
    <col min="4353" max="4353" width="23.7109375" style="306" customWidth="1"/>
    <col min="4354" max="4354" width="15.5703125" style="306" customWidth="1"/>
    <col min="4355" max="4606" width="9.140625" style="306"/>
    <col min="4607" max="4607" width="45.140625" style="306" customWidth="1"/>
    <col min="4608" max="4608" width="24.140625" style="306" customWidth="1"/>
    <col min="4609" max="4609" width="23.7109375" style="306" customWidth="1"/>
    <col min="4610" max="4610" width="15.5703125" style="306" customWidth="1"/>
    <col min="4611" max="4862" width="9.140625" style="306"/>
    <col min="4863" max="4863" width="45.140625" style="306" customWidth="1"/>
    <col min="4864" max="4864" width="24.140625" style="306" customWidth="1"/>
    <col min="4865" max="4865" width="23.7109375" style="306" customWidth="1"/>
    <col min="4866" max="4866" width="15.5703125" style="306" customWidth="1"/>
    <col min="4867" max="5118" width="9.140625" style="306"/>
    <col min="5119" max="5119" width="45.140625" style="306" customWidth="1"/>
    <col min="5120" max="5120" width="24.140625" style="306" customWidth="1"/>
    <col min="5121" max="5121" width="23.7109375" style="306" customWidth="1"/>
    <col min="5122" max="5122" width="15.5703125" style="306" customWidth="1"/>
    <col min="5123" max="5374" width="9.140625" style="306"/>
    <col min="5375" max="5375" width="45.140625" style="306" customWidth="1"/>
    <col min="5376" max="5376" width="24.140625" style="306" customWidth="1"/>
    <col min="5377" max="5377" width="23.7109375" style="306" customWidth="1"/>
    <col min="5378" max="5378" width="15.5703125" style="306" customWidth="1"/>
    <col min="5379" max="5630" width="9.140625" style="306"/>
    <col min="5631" max="5631" width="45.140625" style="306" customWidth="1"/>
    <col min="5632" max="5632" width="24.140625" style="306" customWidth="1"/>
    <col min="5633" max="5633" width="23.7109375" style="306" customWidth="1"/>
    <col min="5634" max="5634" width="15.5703125" style="306" customWidth="1"/>
    <col min="5635" max="5886" width="9.140625" style="306"/>
    <col min="5887" max="5887" width="45.140625" style="306" customWidth="1"/>
    <col min="5888" max="5888" width="24.140625" style="306" customWidth="1"/>
    <col min="5889" max="5889" width="23.7109375" style="306" customWidth="1"/>
    <col min="5890" max="5890" width="15.5703125" style="306" customWidth="1"/>
    <col min="5891" max="6142" width="9.140625" style="306"/>
    <col min="6143" max="6143" width="45.140625" style="306" customWidth="1"/>
    <col min="6144" max="6144" width="24.140625" style="306" customWidth="1"/>
    <col min="6145" max="6145" width="23.7109375" style="306" customWidth="1"/>
    <col min="6146" max="6146" width="15.5703125" style="306" customWidth="1"/>
    <col min="6147" max="6398" width="9.140625" style="306"/>
    <col min="6399" max="6399" width="45.140625" style="306" customWidth="1"/>
    <col min="6400" max="6400" width="24.140625" style="306" customWidth="1"/>
    <col min="6401" max="6401" width="23.7109375" style="306" customWidth="1"/>
    <col min="6402" max="6402" width="15.5703125" style="306" customWidth="1"/>
    <col min="6403" max="6654" width="9.140625" style="306"/>
    <col min="6655" max="6655" width="45.140625" style="306" customWidth="1"/>
    <col min="6656" max="6656" width="24.140625" style="306" customWidth="1"/>
    <col min="6657" max="6657" width="23.7109375" style="306" customWidth="1"/>
    <col min="6658" max="6658" width="15.5703125" style="306" customWidth="1"/>
    <col min="6659" max="6910" width="9.140625" style="306"/>
    <col min="6911" max="6911" width="45.140625" style="306" customWidth="1"/>
    <col min="6912" max="6912" width="24.140625" style="306" customWidth="1"/>
    <col min="6913" max="6913" width="23.7109375" style="306" customWidth="1"/>
    <col min="6914" max="6914" width="15.5703125" style="306" customWidth="1"/>
    <col min="6915" max="7166" width="9.140625" style="306"/>
    <col min="7167" max="7167" width="45.140625" style="306" customWidth="1"/>
    <col min="7168" max="7168" width="24.140625" style="306" customWidth="1"/>
    <col min="7169" max="7169" width="23.7109375" style="306" customWidth="1"/>
    <col min="7170" max="7170" width="15.5703125" style="306" customWidth="1"/>
    <col min="7171" max="7422" width="9.140625" style="306"/>
    <col min="7423" max="7423" width="45.140625" style="306" customWidth="1"/>
    <col min="7424" max="7424" width="24.140625" style="306" customWidth="1"/>
    <col min="7425" max="7425" width="23.7109375" style="306" customWidth="1"/>
    <col min="7426" max="7426" width="15.5703125" style="306" customWidth="1"/>
    <col min="7427" max="7678" width="9.140625" style="306"/>
    <col min="7679" max="7679" width="45.140625" style="306" customWidth="1"/>
    <col min="7680" max="7680" width="24.140625" style="306" customWidth="1"/>
    <col min="7681" max="7681" width="23.7109375" style="306" customWidth="1"/>
    <col min="7682" max="7682" width="15.5703125" style="306" customWidth="1"/>
    <col min="7683" max="7934" width="9.140625" style="306"/>
    <col min="7935" max="7935" width="45.140625" style="306" customWidth="1"/>
    <col min="7936" max="7936" width="24.140625" style="306" customWidth="1"/>
    <col min="7937" max="7937" width="23.7109375" style="306" customWidth="1"/>
    <col min="7938" max="7938" width="15.5703125" style="306" customWidth="1"/>
    <col min="7939" max="8190" width="9.140625" style="306"/>
    <col min="8191" max="8191" width="45.140625" style="306" customWidth="1"/>
    <col min="8192" max="8192" width="24.140625" style="306" customWidth="1"/>
    <col min="8193" max="8193" width="23.7109375" style="306" customWidth="1"/>
    <col min="8194" max="8194" width="15.5703125" style="306" customWidth="1"/>
    <col min="8195" max="8446" width="9.140625" style="306"/>
    <col min="8447" max="8447" width="45.140625" style="306" customWidth="1"/>
    <col min="8448" max="8448" width="24.140625" style="306" customWidth="1"/>
    <col min="8449" max="8449" width="23.7109375" style="306" customWidth="1"/>
    <col min="8450" max="8450" width="15.5703125" style="306" customWidth="1"/>
    <col min="8451" max="8702" width="9.140625" style="306"/>
    <col min="8703" max="8703" width="45.140625" style="306" customWidth="1"/>
    <col min="8704" max="8704" width="24.140625" style="306" customWidth="1"/>
    <col min="8705" max="8705" width="23.7109375" style="306" customWidth="1"/>
    <col min="8706" max="8706" width="15.5703125" style="306" customWidth="1"/>
    <col min="8707" max="8958" width="9.140625" style="306"/>
    <col min="8959" max="8959" width="45.140625" style="306" customWidth="1"/>
    <col min="8960" max="8960" width="24.140625" style="306" customWidth="1"/>
    <col min="8961" max="8961" width="23.7109375" style="306" customWidth="1"/>
    <col min="8962" max="8962" width="15.5703125" style="306" customWidth="1"/>
    <col min="8963" max="9214" width="9.140625" style="306"/>
    <col min="9215" max="9215" width="45.140625" style="306" customWidth="1"/>
    <col min="9216" max="9216" width="24.140625" style="306" customWidth="1"/>
    <col min="9217" max="9217" width="23.7109375" style="306" customWidth="1"/>
    <col min="9218" max="9218" width="15.5703125" style="306" customWidth="1"/>
    <col min="9219" max="9470" width="9.140625" style="306"/>
    <col min="9471" max="9471" width="45.140625" style="306" customWidth="1"/>
    <col min="9472" max="9472" width="24.140625" style="306" customWidth="1"/>
    <col min="9473" max="9473" width="23.7109375" style="306" customWidth="1"/>
    <col min="9474" max="9474" width="15.5703125" style="306" customWidth="1"/>
    <col min="9475" max="9726" width="9.140625" style="306"/>
    <col min="9727" max="9727" width="45.140625" style="306" customWidth="1"/>
    <col min="9728" max="9728" width="24.140625" style="306" customWidth="1"/>
    <col min="9729" max="9729" width="23.7109375" style="306" customWidth="1"/>
    <col min="9730" max="9730" width="15.5703125" style="306" customWidth="1"/>
    <col min="9731" max="9982" width="9.140625" style="306"/>
    <col min="9983" max="9983" width="45.140625" style="306" customWidth="1"/>
    <col min="9984" max="9984" width="24.140625" style="306" customWidth="1"/>
    <col min="9985" max="9985" width="23.7109375" style="306" customWidth="1"/>
    <col min="9986" max="9986" width="15.5703125" style="306" customWidth="1"/>
    <col min="9987" max="10238" width="9.140625" style="306"/>
    <col min="10239" max="10239" width="45.140625" style="306" customWidth="1"/>
    <col min="10240" max="10240" width="24.140625" style="306" customWidth="1"/>
    <col min="10241" max="10241" width="23.7109375" style="306" customWidth="1"/>
    <col min="10242" max="10242" width="15.5703125" style="306" customWidth="1"/>
    <col min="10243" max="10494" width="9.140625" style="306"/>
    <col min="10495" max="10495" width="45.140625" style="306" customWidth="1"/>
    <col min="10496" max="10496" width="24.140625" style="306" customWidth="1"/>
    <col min="10497" max="10497" width="23.7109375" style="306" customWidth="1"/>
    <col min="10498" max="10498" width="15.5703125" style="306" customWidth="1"/>
    <col min="10499" max="10750" width="9.140625" style="306"/>
    <col min="10751" max="10751" width="45.140625" style="306" customWidth="1"/>
    <col min="10752" max="10752" width="24.140625" style="306" customWidth="1"/>
    <col min="10753" max="10753" width="23.7109375" style="306" customWidth="1"/>
    <col min="10754" max="10754" width="15.5703125" style="306" customWidth="1"/>
    <col min="10755" max="11006" width="9.140625" style="306"/>
    <col min="11007" max="11007" width="45.140625" style="306" customWidth="1"/>
    <col min="11008" max="11008" width="24.140625" style="306" customWidth="1"/>
    <col min="11009" max="11009" width="23.7109375" style="306" customWidth="1"/>
    <col min="11010" max="11010" width="15.5703125" style="306" customWidth="1"/>
    <col min="11011" max="11262" width="9.140625" style="306"/>
    <col min="11263" max="11263" width="45.140625" style="306" customWidth="1"/>
    <col min="11264" max="11264" width="24.140625" style="306" customWidth="1"/>
    <col min="11265" max="11265" width="23.7109375" style="306" customWidth="1"/>
    <col min="11266" max="11266" width="15.5703125" style="306" customWidth="1"/>
    <col min="11267" max="11518" width="9.140625" style="306"/>
    <col min="11519" max="11519" width="45.140625" style="306" customWidth="1"/>
    <col min="11520" max="11520" width="24.140625" style="306" customWidth="1"/>
    <col min="11521" max="11521" width="23.7109375" style="306" customWidth="1"/>
    <col min="11522" max="11522" width="15.5703125" style="306" customWidth="1"/>
    <col min="11523" max="11774" width="9.140625" style="306"/>
    <col min="11775" max="11775" width="45.140625" style="306" customWidth="1"/>
    <col min="11776" max="11776" width="24.140625" style="306" customWidth="1"/>
    <col min="11777" max="11777" width="23.7109375" style="306" customWidth="1"/>
    <col min="11778" max="11778" width="15.5703125" style="306" customWidth="1"/>
    <col min="11779" max="12030" width="9.140625" style="306"/>
    <col min="12031" max="12031" width="45.140625" style="306" customWidth="1"/>
    <col min="12032" max="12032" width="24.140625" style="306" customWidth="1"/>
    <col min="12033" max="12033" width="23.7109375" style="306" customWidth="1"/>
    <col min="12034" max="12034" width="15.5703125" style="306" customWidth="1"/>
    <col min="12035" max="12286" width="9.140625" style="306"/>
    <col min="12287" max="12287" width="45.140625" style="306" customWidth="1"/>
    <col min="12288" max="12288" width="24.140625" style="306" customWidth="1"/>
    <col min="12289" max="12289" width="23.7109375" style="306" customWidth="1"/>
    <col min="12290" max="12290" width="15.5703125" style="306" customWidth="1"/>
    <col min="12291" max="12542" width="9.140625" style="306"/>
    <col min="12543" max="12543" width="45.140625" style="306" customWidth="1"/>
    <col min="12544" max="12544" width="24.140625" style="306" customWidth="1"/>
    <col min="12545" max="12545" width="23.7109375" style="306" customWidth="1"/>
    <col min="12546" max="12546" width="15.5703125" style="306" customWidth="1"/>
    <col min="12547" max="12798" width="9.140625" style="306"/>
    <col min="12799" max="12799" width="45.140625" style="306" customWidth="1"/>
    <col min="12800" max="12800" width="24.140625" style="306" customWidth="1"/>
    <col min="12801" max="12801" width="23.7109375" style="306" customWidth="1"/>
    <col min="12802" max="12802" width="15.5703125" style="306" customWidth="1"/>
    <col min="12803" max="13054" width="9.140625" style="306"/>
    <col min="13055" max="13055" width="45.140625" style="306" customWidth="1"/>
    <col min="13056" max="13056" width="24.140625" style="306" customWidth="1"/>
    <col min="13057" max="13057" width="23.7109375" style="306" customWidth="1"/>
    <col min="13058" max="13058" width="15.5703125" style="306" customWidth="1"/>
    <col min="13059" max="13310" width="9.140625" style="306"/>
    <col min="13311" max="13311" width="45.140625" style="306" customWidth="1"/>
    <col min="13312" max="13312" width="24.140625" style="306" customWidth="1"/>
    <col min="13313" max="13313" width="23.7109375" style="306" customWidth="1"/>
    <col min="13314" max="13314" width="15.5703125" style="306" customWidth="1"/>
    <col min="13315" max="13566" width="9.140625" style="306"/>
    <col min="13567" max="13567" width="45.140625" style="306" customWidth="1"/>
    <col min="13568" max="13568" width="24.140625" style="306" customWidth="1"/>
    <col min="13569" max="13569" width="23.7109375" style="306" customWidth="1"/>
    <col min="13570" max="13570" width="15.5703125" style="306" customWidth="1"/>
    <col min="13571" max="13822" width="9.140625" style="306"/>
    <col min="13823" max="13823" width="45.140625" style="306" customWidth="1"/>
    <col min="13824" max="13824" width="24.140625" style="306" customWidth="1"/>
    <col min="13825" max="13825" width="23.7109375" style="306" customWidth="1"/>
    <col min="13826" max="13826" width="15.5703125" style="306" customWidth="1"/>
    <col min="13827" max="14078" width="9.140625" style="306"/>
    <col min="14079" max="14079" width="45.140625" style="306" customWidth="1"/>
    <col min="14080" max="14080" width="24.140625" style="306" customWidth="1"/>
    <col min="14081" max="14081" width="23.7109375" style="306" customWidth="1"/>
    <col min="14082" max="14082" width="15.5703125" style="306" customWidth="1"/>
    <col min="14083" max="14334" width="9.140625" style="306"/>
    <col min="14335" max="14335" width="45.140625" style="306" customWidth="1"/>
    <col min="14336" max="14336" width="24.140625" style="306" customWidth="1"/>
    <col min="14337" max="14337" width="23.7109375" style="306" customWidth="1"/>
    <col min="14338" max="14338" width="15.5703125" style="306" customWidth="1"/>
    <col min="14339" max="14590" width="9.140625" style="306"/>
    <col min="14591" max="14591" width="45.140625" style="306" customWidth="1"/>
    <col min="14592" max="14592" width="24.140625" style="306" customWidth="1"/>
    <col min="14593" max="14593" width="23.7109375" style="306" customWidth="1"/>
    <col min="14594" max="14594" width="15.5703125" style="306" customWidth="1"/>
    <col min="14595" max="14846" width="9.140625" style="306"/>
    <col min="14847" max="14847" width="45.140625" style="306" customWidth="1"/>
    <col min="14848" max="14848" width="24.140625" style="306" customWidth="1"/>
    <col min="14849" max="14849" width="23.7109375" style="306" customWidth="1"/>
    <col min="14850" max="14850" width="15.5703125" style="306" customWidth="1"/>
    <col min="14851" max="15102" width="9.140625" style="306"/>
    <col min="15103" max="15103" width="45.140625" style="306" customWidth="1"/>
    <col min="15104" max="15104" width="24.140625" style="306" customWidth="1"/>
    <col min="15105" max="15105" width="23.7109375" style="306" customWidth="1"/>
    <col min="15106" max="15106" width="15.5703125" style="306" customWidth="1"/>
    <col min="15107" max="15358" width="9.140625" style="306"/>
    <col min="15359" max="15359" width="45.140625" style="306" customWidth="1"/>
    <col min="15360" max="15360" width="24.140625" style="306" customWidth="1"/>
    <col min="15361" max="15361" width="23.7109375" style="306" customWidth="1"/>
    <col min="15362" max="15362" width="15.5703125" style="306" customWidth="1"/>
    <col min="15363" max="15614" width="9.140625" style="306"/>
    <col min="15615" max="15615" width="45.140625" style="306" customWidth="1"/>
    <col min="15616" max="15616" width="24.140625" style="306" customWidth="1"/>
    <col min="15617" max="15617" width="23.7109375" style="306" customWidth="1"/>
    <col min="15618" max="15618" width="15.5703125" style="306" customWidth="1"/>
    <col min="15619" max="15870" width="9.140625" style="306"/>
    <col min="15871" max="15871" width="45.140625" style="306" customWidth="1"/>
    <col min="15872" max="15872" width="24.140625" style="306" customWidth="1"/>
    <col min="15873" max="15873" width="23.7109375" style="306" customWidth="1"/>
    <col min="15874" max="15874" width="15.5703125" style="306" customWidth="1"/>
    <col min="15875" max="16126" width="9.140625" style="306"/>
    <col min="16127" max="16127" width="45.140625" style="306" customWidth="1"/>
    <col min="16128" max="16128" width="24.140625" style="306" customWidth="1"/>
    <col min="16129" max="16129" width="23.7109375" style="306" customWidth="1"/>
    <col min="16130" max="16130" width="15.5703125" style="306" customWidth="1"/>
    <col min="16131" max="16384" width="9.140625" style="306"/>
  </cols>
  <sheetData>
    <row r="1" spans="1:8" x14ac:dyDescent="0.15">
      <c r="A1" s="559" t="s">
        <v>217</v>
      </c>
      <c r="B1" s="559"/>
      <c r="C1" s="559"/>
      <c r="D1" s="559"/>
      <c r="E1" s="559"/>
      <c r="F1" s="305"/>
    </row>
    <row r="2" spans="1:8" x14ac:dyDescent="0.15">
      <c r="A2" s="128"/>
      <c r="B2" s="325"/>
      <c r="C2" s="325"/>
      <c r="D2" s="129"/>
      <c r="E2" s="129"/>
      <c r="F2" s="307"/>
    </row>
    <row r="3" spans="1:8" ht="21" customHeight="1" x14ac:dyDescent="0.15">
      <c r="A3" s="131" t="s">
        <v>86</v>
      </c>
      <c r="B3" s="128"/>
      <c r="C3" s="128"/>
      <c r="D3" s="128"/>
      <c r="E3" s="128"/>
    </row>
    <row r="4" spans="1:8" ht="18" customHeight="1" x14ac:dyDescent="0.15">
      <c r="A4" s="551" t="s">
        <v>61</v>
      </c>
      <c r="B4" s="552"/>
      <c r="C4" s="553"/>
      <c r="D4" s="132" t="s">
        <v>226</v>
      </c>
      <c r="E4" s="132" t="s">
        <v>62</v>
      </c>
      <c r="F4" s="309"/>
    </row>
    <row r="5" spans="1:8" ht="18" customHeight="1" x14ac:dyDescent="0.15">
      <c r="A5" s="330" t="s">
        <v>57</v>
      </c>
      <c r="B5" s="560" t="s">
        <v>63</v>
      </c>
      <c r="C5" s="561"/>
      <c r="D5" s="310"/>
      <c r="E5" s="311"/>
      <c r="F5" s="312"/>
    </row>
    <row r="6" spans="1:8" ht="17.25" customHeight="1" x14ac:dyDescent="0.15">
      <c r="A6" s="562" t="s">
        <v>78</v>
      </c>
      <c r="B6" s="563" t="s">
        <v>82</v>
      </c>
      <c r="C6" s="564"/>
      <c r="D6" s="135"/>
      <c r="E6" s="136"/>
      <c r="F6" s="312"/>
    </row>
    <row r="7" spans="1:8" ht="18" customHeight="1" x14ac:dyDescent="0.15">
      <c r="A7" s="562"/>
      <c r="B7" s="565" t="s">
        <v>64</v>
      </c>
      <c r="C7" s="566"/>
      <c r="D7" s="135"/>
      <c r="E7" s="136"/>
      <c r="F7" s="312"/>
    </row>
    <row r="8" spans="1:8" ht="18" customHeight="1" x14ac:dyDescent="0.15">
      <c r="A8" s="562" t="s">
        <v>79</v>
      </c>
      <c r="B8" s="565" t="s">
        <v>80</v>
      </c>
      <c r="C8" s="566"/>
      <c r="D8" s="135"/>
      <c r="E8" s="136"/>
      <c r="F8" s="312"/>
    </row>
    <row r="9" spans="1:8" ht="18" customHeight="1" x14ac:dyDescent="0.15">
      <c r="A9" s="562"/>
      <c r="B9" s="565" t="s">
        <v>118</v>
      </c>
      <c r="C9" s="566"/>
      <c r="D9" s="135"/>
      <c r="E9" s="136"/>
      <c r="F9" s="312"/>
    </row>
    <row r="10" spans="1:8" ht="18" customHeight="1" thickBot="1" x14ac:dyDescent="0.2">
      <c r="A10" s="562"/>
      <c r="B10" s="557"/>
      <c r="C10" s="558"/>
      <c r="D10" s="135"/>
      <c r="E10" s="136"/>
      <c r="F10" s="312"/>
      <c r="H10" s="313"/>
    </row>
    <row r="11" spans="1:8" ht="18" customHeight="1" thickBot="1" x14ac:dyDescent="0.2">
      <c r="A11" s="562"/>
      <c r="B11" s="565"/>
      <c r="C11" s="566"/>
      <c r="D11" s="135"/>
      <c r="E11" s="136"/>
      <c r="F11" s="312"/>
      <c r="G11" s="314" t="s">
        <v>87</v>
      </c>
      <c r="H11" s="315" t="s">
        <v>227</v>
      </c>
    </row>
    <row r="12" spans="1:8" ht="18" customHeight="1" thickBot="1" x14ac:dyDescent="0.2">
      <c r="A12" s="551" t="s">
        <v>65</v>
      </c>
      <c r="B12" s="552"/>
      <c r="C12" s="553"/>
      <c r="D12" s="138">
        <f>SUM(D5:D11)</f>
        <v>0</v>
      </c>
      <c r="E12" s="132"/>
      <c r="F12" s="309"/>
      <c r="G12" s="316" t="str">
        <f>IF(D12=D35,"ＯＫ","不一致です")</f>
        <v>ＯＫ</v>
      </c>
      <c r="H12" s="317">
        <f>D5+D7+D8</f>
        <v>0</v>
      </c>
    </row>
    <row r="13" spans="1:8" ht="18" customHeight="1" x14ac:dyDescent="0.15">
      <c r="B13" s="318"/>
      <c r="C13" s="318"/>
      <c r="D13" s="331"/>
      <c r="E13" s="318"/>
      <c r="F13" s="318"/>
      <c r="H13" s="319" t="s">
        <v>184</v>
      </c>
    </row>
    <row r="14" spans="1:8" ht="21" customHeight="1" x14ac:dyDescent="0.15">
      <c r="A14" s="320" t="s">
        <v>137</v>
      </c>
      <c r="D14" s="320"/>
      <c r="E14" s="320"/>
      <c r="F14" s="321"/>
    </row>
    <row r="15" spans="1:8" ht="18" customHeight="1" x14ac:dyDescent="0.15">
      <c r="A15" s="554" t="s">
        <v>61</v>
      </c>
      <c r="B15" s="555"/>
      <c r="C15" s="556"/>
      <c r="D15" s="308" t="s">
        <v>226</v>
      </c>
      <c r="E15" s="308" t="s">
        <v>62</v>
      </c>
      <c r="F15" s="309"/>
    </row>
    <row r="16" spans="1:8" ht="18" customHeight="1" x14ac:dyDescent="0.15">
      <c r="A16" s="536" t="s">
        <v>58</v>
      </c>
      <c r="B16" s="174" t="s">
        <v>66</v>
      </c>
      <c r="C16" s="332"/>
      <c r="D16" s="142"/>
      <c r="E16" s="326"/>
      <c r="F16" s="312"/>
    </row>
    <row r="17" spans="1:6" ht="18" customHeight="1" x14ac:dyDescent="0.15">
      <c r="A17" s="536"/>
      <c r="B17" s="176" t="s">
        <v>67</v>
      </c>
      <c r="C17" s="176"/>
      <c r="D17" s="143"/>
      <c r="E17" s="144"/>
      <c r="F17" s="312"/>
    </row>
    <row r="18" spans="1:6" ht="18" customHeight="1" x14ac:dyDescent="0.15">
      <c r="A18" s="536"/>
      <c r="B18" s="536"/>
      <c r="C18" s="536"/>
      <c r="D18" s="143"/>
      <c r="E18" s="144"/>
      <c r="F18" s="312"/>
    </row>
    <row r="19" spans="1:6" ht="18" customHeight="1" x14ac:dyDescent="0.15">
      <c r="A19" s="536"/>
      <c r="B19" s="536"/>
      <c r="C19" s="536"/>
      <c r="D19" s="143"/>
      <c r="E19" s="144"/>
      <c r="F19" s="312"/>
    </row>
    <row r="20" spans="1:6" ht="18" customHeight="1" x14ac:dyDescent="0.15">
      <c r="A20" s="536"/>
      <c r="B20" s="537"/>
      <c r="C20" s="538"/>
      <c r="D20" s="145"/>
      <c r="E20" s="144"/>
      <c r="F20" s="312"/>
    </row>
    <row r="21" spans="1:6" ht="18" customHeight="1" x14ac:dyDescent="0.15">
      <c r="A21" s="547" t="s">
        <v>59</v>
      </c>
      <c r="B21" s="534" t="s">
        <v>68</v>
      </c>
      <c r="C21" s="535"/>
      <c r="D21" s="146"/>
      <c r="E21" s="144"/>
      <c r="F21" s="312"/>
    </row>
    <row r="22" spans="1:6" ht="18" customHeight="1" x14ac:dyDescent="0.15">
      <c r="A22" s="536"/>
      <c r="B22" s="534" t="s">
        <v>69</v>
      </c>
      <c r="C22" s="535"/>
      <c r="D22" s="143"/>
      <c r="E22" s="144"/>
      <c r="F22" s="312"/>
    </row>
    <row r="23" spans="1:6" ht="18" customHeight="1" x14ac:dyDescent="0.15">
      <c r="A23" s="536"/>
      <c r="B23" s="534" t="s">
        <v>70</v>
      </c>
      <c r="C23" s="535"/>
      <c r="D23" s="143"/>
      <c r="E23" s="144"/>
      <c r="F23" s="312"/>
    </row>
    <row r="24" spans="1:6" ht="18" customHeight="1" x14ac:dyDescent="0.15">
      <c r="A24" s="536"/>
      <c r="B24" s="534" t="s">
        <v>71</v>
      </c>
      <c r="C24" s="535"/>
      <c r="D24" s="143"/>
      <c r="E24" s="144"/>
      <c r="F24" s="312"/>
    </row>
    <row r="25" spans="1:6" ht="18" customHeight="1" x14ac:dyDescent="0.15">
      <c r="A25" s="536"/>
      <c r="B25" s="534" t="s">
        <v>72</v>
      </c>
      <c r="C25" s="535"/>
      <c r="D25" s="143"/>
      <c r="E25" s="144"/>
      <c r="F25" s="312"/>
    </row>
    <row r="26" spans="1:6" ht="18" customHeight="1" x14ac:dyDescent="0.15">
      <c r="A26" s="536"/>
      <c r="B26" s="534" t="s">
        <v>73</v>
      </c>
      <c r="C26" s="535"/>
      <c r="D26" s="143"/>
      <c r="E26" s="144"/>
      <c r="F26" s="312"/>
    </row>
    <row r="27" spans="1:6" ht="18" customHeight="1" x14ac:dyDescent="0.15">
      <c r="A27" s="536"/>
      <c r="B27" s="534" t="s">
        <v>74</v>
      </c>
      <c r="C27" s="535"/>
      <c r="D27" s="143"/>
      <c r="E27" s="144"/>
      <c r="F27" s="312"/>
    </row>
    <row r="28" spans="1:6" ht="18" customHeight="1" x14ac:dyDescent="0.15">
      <c r="A28" s="536"/>
      <c r="B28" s="534" t="s">
        <v>75</v>
      </c>
      <c r="C28" s="535"/>
      <c r="D28" s="147"/>
      <c r="E28" s="144"/>
      <c r="F28" s="312"/>
    </row>
    <row r="29" spans="1:6" ht="18" customHeight="1" x14ac:dyDescent="0.15">
      <c r="A29" s="536"/>
      <c r="B29" s="534" t="s">
        <v>76</v>
      </c>
      <c r="C29" s="535"/>
      <c r="D29" s="147"/>
      <c r="E29" s="144"/>
      <c r="F29" s="312"/>
    </row>
    <row r="30" spans="1:6" ht="18" customHeight="1" x14ac:dyDescent="0.15">
      <c r="A30" s="536"/>
      <c r="B30" s="549"/>
      <c r="C30" s="550"/>
      <c r="D30" s="147"/>
      <c r="E30" s="144"/>
      <c r="F30" s="312"/>
    </row>
    <row r="31" spans="1:6" ht="18" customHeight="1" x14ac:dyDescent="0.15">
      <c r="A31" s="536"/>
      <c r="B31" s="328"/>
      <c r="C31" s="329"/>
      <c r="D31" s="147"/>
      <c r="E31" s="144"/>
      <c r="F31" s="312"/>
    </row>
    <row r="32" spans="1:6" ht="18" customHeight="1" x14ac:dyDescent="0.15">
      <c r="A32" s="536"/>
      <c r="B32" s="534"/>
      <c r="C32" s="535"/>
      <c r="D32" s="150"/>
      <c r="E32" s="144"/>
      <c r="F32" s="312"/>
    </row>
    <row r="33" spans="1:7" ht="18" customHeight="1" x14ac:dyDescent="0.15">
      <c r="A33" s="536"/>
      <c r="B33" s="534"/>
      <c r="C33" s="535"/>
      <c r="D33" s="150"/>
      <c r="E33" s="144"/>
      <c r="F33" s="312"/>
    </row>
    <row r="34" spans="1:7" ht="18" customHeight="1" x14ac:dyDescent="0.15">
      <c r="A34" s="548"/>
      <c r="B34" s="540"/>
      <c r="C34" s="541"/>
      <c r="D34" s="150"/>
      <c r="E34" s="151"/>
      <c r="F34" s="312"/>
    </row>
    <row r="35" spans="1:7" ht="18" customHeight="1" x14ac:dyDescent="0.15">
      <c r="A35" s="542" t="s">
        <v>81</v>
      </c>
      <c r="B35" s="543"/>
      <c r="C35" s="544"/>
      <c r="D35" s="152">
        <f>SUM(D16:D34)</f>
        <v>0</v>
      </c>
      <c r="E35" s="153"/>
      <c r="F35" s="312"/>
    </row>
    <row r="36" spans="1:7" ht="15" customHeight="1" x14ac:dyDescent="0.15">
      <c r="A36" s="128"/>
      <c r="B36" s="131"/>
      <c r="C36" s="131"/>
      <c r="D36" s="128"/>
      <c r="E36" s="128"/>
    </row>
    <row r="37" spans="1:7" x14ac:dyDescent="0.15">
      <c r="A37" s="128"/>
      <c r="B37" s="154" t="s">
        <v>77</v>
      </c>
      <c r="C37" s="131"/>
      <c r="D37" s="154"/>
      <c r="E37" s="154"/>
      <c r="F37" s="322"/>
      <c r="G37" s="322"/>
    </row>
    <row r="38" spans="1:7" ht="15" customHeight="1" x14ac:dyDescent="0.15">
      <c r="A38" s="128"/>
      <c r="B38" s="156"/>
      <c r="C38" s="156"/>
      <c r="D38" s="131"/>
      <c r="E38" s="131"/>
      <c r="F38" s="327"/>
    </row>
    <row r="39" spans="1:7" ht="15" customHeight="1" x14ac:dyDescent="0.15">
      <c r="A39" s="128"/>
      <c r="B39" s="158"/>
      <c r="C39" s="158" t="s">
        <v>185</v>
      </c>
      <c r="D39" s="154"/>
      <c r="E39" s="154"/>
      <c r="F39" s="322"/>
    </row>
    <row r="40" spans="1:7" ht="15" customHeight="1" x14ac:dyDescent="0.15">
      <c r="A40" s="156"/>
      <c r="B40" s="156"/>
      <c r="C40" s="156"/>
      <c r="D40" s="154"/>
      <c r="E40" s="154"/>
      <c r="F40" s="322"/>
    </row>
    <row r="41" spans="1:7" ht="24.75" customHeight="1" x14ac:dyDescent="0.15">
      <c r="A41" s="128"/>
      <c r="B41" s="159"/>
      <c r="C41" s="160" t="s">
        <v>84</v>
      </c>
      <c r="D41" s="545">
        <f>実績報告書!H10</f>
        <v>0</v>
      </c>
      <c r="E41" s="545"/>
      <c r="F41" s="323"/>
    </row>
    <row r="42" spans="1:7" ht="24.75" customHeight="1" x14ac:dyDescent="0.15">
      <c r="A42" s="128"/>
      <c r="B42" s="159"/>
      <c r="C42" s="160" t="s">
        <v>85</v>
      </c>
      <c r="D42" s="546">
        <f>実績報告書!H12</f>
        <v>0</v>
      </c>
      <c r="E42" s="546"/>
      <c r="F42" s="323"/>
    </row>
    <row r="43" spans="1:7" x14ac:dyDescent="0.15">
      <c r="B43" s="539"/>
      <c r="C43" s="539"/>
      <c r="D43" s="539"/>
      <c r="E43" s="539"/>
      <c r="F43" s="327"/>
    </row>
  </sheetData>
  <sheetProtection insertColumns="0" insertRows="0" deleteColumns="0" deleteRows="0" autoFilter="0"/>
  <mergeCells count="35">
    <mergeCell ref="A12:C12"/>
    <mergeCell ref="A15:C15"/>
    <mergeCell ref="B10:C10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1:C11"/>
    <mergeCell ref="B43:E43"/>
    <mergeCell ref="B32:C32"/>
    <mergeCell ref="B33:C33"/>
    <mergeCell ref="B34:C34"/>
    <mergeCell ref="A35:C35"/>
    <mergeCell ref="D41:E41"/>
    <mergeCell ref="D42:E42"/>
    <mergeCell ref="A21:A34"/>
    <mergeCell ref="B21:C21"/>
    <mergeCell ref="B22:C22"/>
    <mergeCell ref="B23:C23"/>
    <mergeCell ref="B24:C24"/>
    <mergeCell ref="B30:C30"/>
    <mergeCell ref="B28:C28"/>
    <mergeCell ref="B29:C29"/>
    <mergeCell ref="B25:C25"/>
    <mergeCell ref="B26:C26"/>
    <mergeCell ref="A16:A20"/>
    <mergeCell ref="B18:C18"/>
    <mergeCell ref="B27:C27"/>
    <mergeCell ref="B19:C19"/>
    <mergeCell ref="B20:C20"/>
  </mergeCells>
  <phoneticPr fontId="3"/>
  <conditionalFormatting sqref="D41:E41">
    <cfRule type="expression" dxfId="76" priority="2">
      <formula>$D$41=0</formula>
    </cfRule>
  </conditionalFormatting>
  <conditionalFormatting sqref="D42:E42">
    <cfRule type="expression" dxfId="75" priority="1">
      <formula>$D$42=0</formula>
    </cfRule>
  </conditionalFormatting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7E19-E68F-40BD-A51E-4DD56C7708F2}">
  <sheetPr>
    <tabColor rgb="FF00B0F0"/>
    <pageSetUpPr fitToPage="1"/>
  </sheetPr>
  <dimension ref="A1:H43"/>
  <sheetViews>
    <sheetView showGridLines="0" view="pageBreakPreview" zoomScale="115" zoomScaleNormal="100" zoomScaleSheetLayoutView="115" workbookViewId="0">
      <selection activeCell="E15" sqref="E15"/>
    </sheetView>
  </sheetViews>
  <sheetFormatPr defaultRowHeight="12" x14ac:dyDescent="0.15"/>
  <cols>
    <col min="1" max="1" width="15" style="127" customWidth="1"/>
    <col min="2" max="2" width="2.140625" style="127" customWidth="1"/>
    <col min="3" max="3" width="34.42578125" style="127" customWidth="1"/>
    <col min="4" max="4" width="18.42578125" style="127" customWidth="1"/>
    <col min="5" max="5" width="28.140625" style="127" customWidth="1"/>
    <col min="6" max="6" width="2.42578125" style="127" customWidth="1"/>
    <col min="7" max="7" width="15.5703125" style="127" customWidth="1"/>
    <col min="8" max="8" width="43.5703125" style="127" bestFit="1" customWidth="1"/>
    <col min="9" max="254" width="9.140625" style="127"/>
    <col min="255" max="255" width="45.140625" style="127" customWidth="1"/>
    <col min="256" max="256" width="24.140625" style="127" customWidth="1"/>
    <col min="257" max="257" width="23.7109375" style="127" customWidth="1"/>
    <col min="258" max="258" width="15.5703125" style="127" customWidth="1"/>
    <col min="259" max="510" width="9.140625" style="127"/>
    <col min="511" max="511" width="45.140625" style="127" customWidth="1"/>
    <col min="512" max="512" width="24.140625" style="127" customWidth="1"/>
    <col min="513" max="513" width="23.7109375" style="127" customWidth="1"/>
    <col min="514" max="514" width="15.5703125" style="127" customWidth="1"/>
    <col min="515" max="766" width="9.140625" style="127"/>
    <col min="767" max="767" width="45.140625" style="127" customWidth="1"/>
    <col min="768" max="768" width="24.140625" style="127" customWidth="1"/>
    <col min="769" max="769" width="23.7109375" style="127" customWidth="1"/>
    <col min="770" max="770" width="15.5703125" style="127" customWidth="1"/>
    <col min="771" max="1022" width="9.140625" style="127"/>
    <col min="1023" max="1023" width="45.140625" style="127" customWidth="1"/>
    <col min="1024" max="1024" width="24.140625" style="127" customWidth="1"/>
    <col min="1025" max="1025" width="23.7109375" style="127" customWidth="1"/>
    <col min="1026" max="1026" width="15.5703125" style="127" customWidth="1"/>
    <col min="1027" max="1278" width="9.140625" style="127"/>
    <col min="1279" max="1279" width="45.140625" style="127" customWidth="1"/>
    <col min="1280" max="1280" width="24.140625" style="127" customWidth="1"/>
    <col min="1281" max="1281" width="23.7109375" style="127" customWidth="1"/>
    <col min="1282" max="1282" width="15.5703125" style="127" customWidth="1"/>
    <col min="1283" max="1534" width="9.140625" style="127"/>
    <col min="1535" max="1535" width="45.140625" style="127" customWidth="1"/>
    <col min="1536" max="1536" width="24.140625" style="127" customWidth="1"/>
    <col min="1537" max="1537" width="23.7109375" style="127" customWidth="1"/>
    <col min="1538" max="1538" width="15.5703125" style="127" customWidth="1"/>
    <col min="1539" max="1790" width="9.140625" style="127"/>
    <col min="1791" max="1791" width="45.140625" style="127" customWidth="1"/>
    <col min="1792" max="1792" width="24.140625" style="127" customWidth="1"/>
    <col min="1793" max="1793" width="23.7109375" style="127" customWidth="1"/>
    <col min="1794" max="1794" width="15.5703125" style="127" customWidth="1"/>
    <col min="1795" max="2046" width="9.140625" style="127"/>
    <col min="2047" max="2047" width="45.140625" style="127" customWidth="1"/>
    <col min="2048" max="2048" width="24.140625" style="127" customWidth="1"/>
    <col min="2049" max="2049" width="23.7109375" style="127" customWidth="1"/>
    <col min="2050" max="2050" width="15.5703125" style="127" customWidth="1"/>
    <col min="2051" max="2302" width="9.140625" style="127"/>
    <col min="2303" max="2303" width="45.140625" style="127" customWidth="1"/>
    <col min="2304" max="2304" width="24.140625" style="127" customWidth="1"/>
    <col min="2305" max="2305" width="23.7109375" style="127" customWidth="1"/>
    <col min="2306" max="2306" width="15.5703125" style="127" customWidth="1"/>
    <col min="2307" max="2558" width="9.140625" style="127"/>
    <col min="2559" max="2559" width="45.140625" style="127" customWidth="1"/>
    <col min="2560" max="2560" width="24.140625" style="127" customWidth="1"/>
    <col min="2561" max="2561" width="23.7109375" style="127" customWidth="1"/>
    <col min="2562" max="2562" width="15.5703125" style="127" customWidth="1"/>
    <col min="2563" max="2814" width="9.140625" style="127"/>
    <col min="2815" max="2815" width="45.140625" style="127" customWidth="1"/>
    <col min="2816" max="2816" width="24.140625" style="127" customWidth="1"/>
    <col min="2817" max="2817" width="23.7109375" style="127" customWidth="1"/>
    <col min="2818" max="2818" width="15.5703125" style="127" customWidth="1"/>
    <col min="2819" max="3070" width="9.140625" style="127"/>
    <col min="3071" max="3071" width="45.140625" style="127" customWidth="1"/>
    <col min="3072" max="3072" width="24.140625" style="127" customWidth="1"/>
    <col min="3073" max="3073" width="23.7109375" style="127" customWidth="1"/>
    <col min="3074" max="3074" width="15.5703125" style="127" customWidth="1"/>
    <col min="3075" max="3326" width="9.140625" style="127"/>
    <col min="3327" max="3327" width="45.140625" style="127" customWidth="1"/>
    <col min="3328" max="3328" width="24.140625" style="127" customWidth="1"/>
    <col min="3329" max="3329" width="23.7109375" style="127" customWidth="1"/>
    <col min="3330" max="3330" width="15.5703125" style="127" customWidth="1"/>
    <col min="3331" max="3582" width="9.140625" style="127"/>
    <col min="3583" max="3583" width="45.140625" style="127" customWidth="1"/>
    <col min="3584" max="3584" width="24.140625" style="127" customWidth="1"/>
    <col min="3585" max="3585" width="23.7109375" style="127" customWidth="1"/>
    <col min="3586" max="3586" width="15.5703125" style="127" customWidth="1"/>
    <col min="3587" max="3838" width="9.140625" style="127"/>
    <col min="3839" max="3839" width="45.140625" style="127" customWidth="1"/>
    <col min="3840" max="3840" width="24.140625" style="127" customWidth="1"/>
    <col min="3841" max="3841" width="23.7109375" style="127" customWidth="1"/>
    <col min="3842" max="3842" width="15.5703125" style="127" customWidth="1"/>
    <col min="3843" max="4094" width="9.140625" style="127"/>
    <col min="4095" max="4095" width="45.140625" style="127" customWidth="1"/>
    <col min="4096" max="4096" width="24.140625" style="127" customWidth="1"/>
    <col min="4097" max="4097" width="23.7109375" style="127" customWidth="1"/>
    <col min="4098" max="4098" width="15.5703125" style="127" customWidth="1"/>
    <col min="4099" max="4350" width="9.140625" style="127"/>
    <col min="4351" max="4351" width="45.140625" style="127" customWidth="1"/>
    <col min="4352" max="4352" width="24.140625" style="127" customWidth="1"/>
    <col min="4353" max="4353" width="23.7109375" style="127" customWidth="1"/>
    <col min="4354" max="4354" width="15.5703125" style="127" customWidth="1"/>
    <col min="4355" max="4606" width="9.140625" style="127"/>
    <col min="4607" max="4607" width="45.140625" style="127" customWidth="1"/>
    <col min="4608" max="4608" width="24.140625" style="127" customWidth="1"/>
    <col min="4609" max="4609" width="23.7109375" style="127" customWidth="1"/>
    <col min="4610" max="4610" width="15.5703125" style="127" customWidth="1"/>
    <col min="4611" max="4862" width="9.140625" style="127"/>
    <col min="4863" max="4863" width="45.140625" style="127" customWidth="1"/>
    <col min="4864" max="4864" width="24.140625" style="127" customWidth="1"/>
    <col min="4865" max="4865" width="23.7109375" style="127" customWidth="1"/>
    <col min="4866" max="4866" width="15.5703125" style="127" customWidth="1"/>
    <col min="4867" max="5118" width="9.140625" style="127"/>
    <col min="5119" max="5119" width="45.140625" style="127" customWidth="1"/>
    <col min="5120" max="5120" width="24.140625" style="127" customWidth="1"/>
    <col min="5121" max="5121" width="23.7109375" style="127" customWidth="1"/>
    <col min="5122" max="5122" width="15.5703125" style="127" customWidth="1"/>
    <col min="5123" max="5374" width="9.140625" style="127"/>
    <col min="5375" max="5375" width="45.140625" style="127" customWidth="1"/>
    <col min="5376" max="5376" width="24.140625" style="127" customWidth="1"/>
    <col min="5377" max="5377" width="23.7109375" style="127" customWidth="1"/>
    <col min="5378" max="5378" width="15.5703125" style="127" customWidth="1"/>
    <col min="5379" max="5630" width="9.140625" style="127"/>
    <col min="5631" max="5631" width="45.140625" style="127" customWidth="1"/>
    <col min="5632" max="5632" width="24.140625" style="127" customWidth="1"/>
    <col min="5633" max="5633" width="23.7109375" style="127" customWidth="1"/>
    <col min="5634" max="5634" width="15.5703125" style="127" customWidth="1"/>
    <col min="5635" max="5886" width="9.140625" style="127"/>
    <col min="5887" max="5887" width="45.140625" style="127" customWidth="1"/>
    <col min="5888" max="5888" width="24.140625" style="127" customWidth="1"/>
    <col min="5889" max="5889" width="23.7109375" style="127" customWidth="1"/>
    <col min="5890" max="5890" width="15.5703125" style="127" customWidth="1"/>
    <col min="5891" max="6142" width="9.140625" style="127"/>
    <col min="6143" max="6143" width="45.140625" style="127" customWidth="1"/>
    <col min="6144" max="6144" width="24.140625" style="127" customWidth="1"/>
    <col min="6145" max="6145" width="23.7109375" style="127" customWidth="1"/>
    <col min="6146" max="6146" width="15.5703125" style="127" customWidth="1"/>
    <col min="6147" max="6398" width="9.140625" style="127"/>
    <col min="6399" max="6399" width="45.140625" style="127" customWidth="1"/>
    <col min="6400" max="6400" width="24.140625" style="127" customWidth="1"/>
    <col min="6401" max="6401" width="23.7109375" style="127" customWidth="1"/>
    <col min="6402" max="6402" width="15.5703125" style="127" customWidth="1"/>
    <col min="6403" max="6654" width="9.140625" style="127"/>
    <col min="6655" max="6655" width="45.140625" style="127" customWidth="1"/>
    <col min="6656" max="6656" width="24.140625" style="127" customWidth="1"/>
    <col min="6657" max="6657" width="23.7109375" style="127" customWidth="1"/>
    <col min="6658" max="6658" width="15.5703125" style="127" customWidth="1"/>
    <col min="6659" max="6910" width="9.140625" style="127"/>
    <col min="6911" max="6911" width="45.140625" style="127" customWidth="1"/>
    <col min="6912" max="6912" width="24.140625" style="127" customWidth="1"/>
    <col min="6913" max="6913" width="23.7109375" style="127" customWidth="1"/>
    <col min="6914" max="6914" width="15.5703125" style="127" customWidth="1"/>
    <col min="6915" max="7166" width="9.140625" style="127"/>
    <col min="7167" max="7167" width="45.140625" style="127" customWidth="1"/>
    <col min="7168" max="7168" width="24.140625" style="127" customWidth="1"/>
    <col min="7169" max="7169" width="23.7109375" style="127" customWidth="1"/>
    <col min="7170" max="7170" width="15.5703125" style="127" customWidth="1"/>
    <col min="7171" max="7422" width="9.140625" style="127"/>
    <col min="7423" max="7423" width="45.140625" style="127" customWidth="1"/>
    <col min="7424" max="7424" width="24.140625" style="127" customWidth="1"/>
    <col min="7425" max="7425" width="23.7109375" style="127" customWidth="1"/>
    <col min="7426" max="7426" width="15.5703125" style="127" customWidth="1"/>
    <col min="7427" max="7678" width="9.140625" style="127"/>
    <col min="7679" max="7679" width="45.140625" style="127" customWidth="1"/>
    <col min="7680" max="7680" width="24.140625" style="127" customWidth="1"/>
    <col min="7681" max="7681" width="23.7109375" style="127" customWidth="1"/>
    <col min="7682" max="7682" width="15.5703125" style="127" customWidth="1"/>
    <col min="7683" max="7934" width="9.140625" style="127"/>
    <col min="7935" max="7935" width="45.140625" style="127" customWidth="1"/>
    <col min="7936" max="7936" width="24.140625" style="127" customWidth="1"/>
    <col min="7937" max="7937" width="23.7109375" style="127" customWidth="1"/>
    <col min="7938" max="7938" width="15.5703125" style="127" customWidth="1"/>
    <col min="7939" max="8190" width="9.140625" style="127"/>
    <col min="8191" max="8191" width="45.140625" style="127" customWidth="1"/>
    <col min="8192" max="8192" width="24.140625" style="127" customWidth="1"/>
    <col min="8193" max="8193" width="23.7109375" style="127" customWidth="1"/>
    <col min="8194" max="8194" width="15.5703125" style="127" customWidth="1"/>
    <col min="8195" max="8446" width="9.140625" style="127"/>
    <col min="8447" max="8447" width="45.140625" style="127" customWidth="1"/>
    <col min="8448" max="8448" width="24.140625" style="127" customWidth="1"/>
    <col min="8449" max="8449" width="23.7109375" style="127" customWidth="1"/>
    <col min="8450" max="8450" width="15.5703125" style="127" customWidth="1"/>
    <col min="8451" max="8702" width="9.140625" style="127"/>
    <col min="8703" max="8703" width="45.140625" style="127" customWidth="1"/>
    <col min="8704" max="8704" width="24.140625" style="127" customWidth="1"/>
    <col min="8705" max="8705" width="23.7109375" style="127" customWidth="1"/>
    <col min="8706" max="8706" width="15.5703125" style="127" customWidth="1"/>
    <col min="8707" max="8958" width="9.140625" style="127"/>
    <col min="8959" max="8959" width="45.140625" style="127" customWidth="1"/>
    <col min="8960" max="8960" width="24.140625" style="127" customWidth="1"/>
    <col min="8961" max="8961" width="23.7109375" style="127" customWidth="1"/>
    <col min="8962" max="8962" width="15.5703125" style="127" customWidth="1"/>
    <col min="8963" max="9214" width="9.140625" style="127"/>
    <col min="9215" max="9215" width="45.140625" style="127" customWidth="1"/>
    <col min="9216" max="9216" width="24.140625" style="127" customWidth="1"/>
    <col min="9217" max="9217" width="23.7109375" style="127" customWidth="1"/>
    <col min="9218" max="9218" width="15.5703125" style="127" customWidth="1"/>
    <col min="9219" max="9470" width="9.140625" style="127"/>
    <col min="9471" max="9471" width="45.140625" style="127" customWidth="1"/>
    <col min="9472" max="9472" width="24.140625" style="127" customWidth="1"/>
    <col min="9473" max="9473" width="23.7109375" style="127" customWidth="1"/>
    <col min="9474" max="9474" width="15.5703125" style="127" customWidth="1"/>
    <col min="9475" max="9726" width="9.140625" style="127"/>
    <col min="9727" max="9727" width="45.140625" style="127" customWidth="1"/>
    <col min="9728" max="9728" width="24.140625" style="127" customWidth="1"/>
    <col min="9729" max="9729" width="23.7109375" style="127" customWidth="1"/>
    <col min="9730" max="9730" width="15.5703125" style="127" customWidth="1"/>
    <col min="9731" max="9982" width="9.140625" style="127"/>
    <col min="9983" max="9983" width="45.140625" style="127" customWidth="1"/>
    <col min="9984" max="9984" width="24.140625" style="127" customWidth="1"/>
    <col min="9985" max="9985" width="23.7109375" style="127" customWidth="1"/>
    <col min="9986" max="9986" width="15.5703125" style="127" customWidth="1"/>
    <col min="9987" max="10238" width="9.140625" style="127"/>
    <col min="10239" max="10239" width="45.140625" style="127" customWidth="1"/>
    <col min="10240" max="10240" width="24.140625" style="127" customWidth="1"/>
    <col min="10241" max="10241" width="23.7109375" style="127" customWidth="1"/>
    <col min="10242" max="10242" width="15.5703125" style="127" customWidth="1"/>
    <col min="10243" max="10494" width="9.140625" style="127"/>
    <col min="10495" max="10495" width="45.140625" style="127" customWidth="1"/>
    <col min="10496" max="10496" width="24.140625" style="127" customWidth="1"/>
    <col min="10497" max="10497" width="23.7109375" style="127" customWidth="1"/>
    <col min="10498" max="10498" width="15.5703125" style="127" customWidth="1"/>
    <col min="10499" max="10750" width="9.140625" style="127"/>
    <col min="10751" max="10751" width="45.140625" style="127" customWidth="1"/>
    <col min="10752" max="10752" width="24.140625" style="127" customWidth="1"/>
    <col min="10753" max="10753" width="23.7109375" style="127" customWidth="1"/>
    <col min="10754" max="10754" width="15.5703125" style="127" customWidth="1"/>
    <col min="10755" max="11006" width="9.140625" style="127"/>
    <col min="11007" max="11007" width="45.140625" style="127" customWidth="1"/>
    <col min="11008" max="11008" width="24.140625" style="127" customWidth="1"/>
    <col min="11009" max="11009" width="23.7109375" style="127" customWidth="1"/>
    <col min="11010" max="11010" width="15.5703125" style="127" customWidth="1"/>
    <col min="11011" max="11262" width="9.140625" style="127"/>
    <col min="11263" max="11263" width="45.140625" style="127" customWidth="1"/>
    <col min="11264" max="11264" width="24.140625" style="127" customWidth="1"/>
    <col min="11265" max="11265" width="23.7109375" style="127" customWidth="1"/>
    <col min="11266" max="11266" width="15.5703125" style="127" customWidth="1"/>
    <col min="11267" max="11518" width="9.140625" style="127"/>
    <col min="11519" max="11519" width="45.140625" style="127" customWidth="1"/>
    <col min="11520" max="11520" width="24.140625" style="127" customWidth="1"/>
    <col min="11521" max="11521" width="23.7109375" style="127" customWidth="1"/>
    <col min="11522" max="11522" width="15.5703125" style="127" customWidth="1"/>
    <col min="11523" max="11774" width="9.140625" style="127"/>
    <col min="11775" max="11775" width="45.140625" style="127" customWidth="1"/>
    <col min="11776" max="11776" width="24.140625" style="127" customWidth="1"/>
    <col min="11777" max="11777" width="23.7109375" style="127" customWidth="1"/>
    <col min="11778" max="11778" width="15.5703125" style="127" customWidth="1"/>
    <col min="11779" max="12030" width="9.140625" style="127"/>
    <col min="12031" max="12031" width="45.140625" style="127" customWidth="1"/>
    <col min="12032" max="12032" width="24.140625" style="127" customWidth="1"/>
    <col min="12033" max="12033" width="23.7109375" style="127" customWidth="1"/>
    <col min="12034" max="12034" width="15.5703125" style="127" customWidth="1"/>
    <col min="12035" max="12286" width="9.140625" style="127"/>
    <col min="12287" max="12287" width="45.140625" style="127" customWidth="1"/>
    <col min="12288" max="12288" width="24.140625" style="127" customWidth="1"/>
    <col min="12289" max="12289" width="23.7109375" style="127" customWidth="1"/>
    <col min="12290" max="12290" width="15.5703125" style="127" customWidth="1"/>
    <col min="12291" max="12542" width="9.140625" style="127"/>
    <col min="12543" max="12543" width="45.140625" style="127" customWidth="1"/>
    <col min="12544" max="12544" width="24.140625" style="127" customWidth="1"/>
    <col min="12545" max="12545" width="23.7109375" style="127" customWidth="1"/>
    <col min="12546" max="12546" width="15.5703125" style="127" customWidth="1"/>
    <col min="12547" max="12798" width="9.140625" style="127"/>
    <col min="12799" max="12799" width="45.140625" style="127" customWidth="1"/>
    <col min="12800" max="12800" width="24.140625" style="127" customWidth="1"/>
    <col min="12801" max="12801" width="23.7109375" style="127" customWidth="1"/>
    <col min="12802" max="12802" width="15.5703125" style="127" customWidth="1"/>
    <col min="12803" max="13054" width="9.140625" style="127"/>
    <col min="13055" max="13055" width="45.140625" style="127" customWidth="1"/>
    <col min="13056" max="13056" width="24.140625" style="127" customWidth="1"/>
    <col min="13057" max="13057" width="23.7109375" style="127" customWidth="1"/>
    <col min="13058" max="13058" width="15.5703125" style="127" customWidth="1"/>
    <col min="13059" max="13310" width="9.140625" style="127"/>
    <col min="13311" max="13311" width="45.140625" style="127" customWidth="1"/>
    <col min="13312" max="13312" width="24.140625" style="127" customWidth="1"/>
    <col min="13313" max="13313" width="23.7109375" style="127" customWidth="1"/>
    <col min="13314" max="13314" width="15.5703125" style="127" customWidth="1"/>
    <col min="13315" max="13566" width="9.140625" style="127"/>
    <col min="13567" max="13567" width="45.140625" style="127" customWidth="1"/>
    <col min="13568" max="13568" width="24.140625" style="127" customWidth="1"/>
    <col min="13569" max="13569" width="23.7109375" style="127" customWidth="1"/>
    <col min="13570" max="13570" width="15.5703125" style="127" customWidth="1"/>
    <col min="13571" max="13822" width="9.140625" style="127"/>
    <col min="13823" max="13823" width="45.140625" style="127" customWidth="1"/>
    <col min="13824" max="13824" width="24.140625" style="127" customWidth="1"/>
    <col min="13825" max="13825" width="23.7109375" style="127" customWidth="1"/>
    <col min="13826" max="13826" width="15.5703125" style="127" customWidth="1"/>
    <col min="13827" max="14078" width="9.140625" style="127"/>
    <col min="14079" max="14079" width="45.140625" style="127" customWidth="1"/>
    <col min="14080" max="14080" width="24.140625" style="127" customWidth="1"/>
    <col min="14081" max="14081" width="23.7109375" style="127" customWidth="1"/>
    <col min="14082" max="14082" width="15.5703125" style="127" customWidth="1"/>
    <col min="14083" max="14334" width="9.140625" style="127"/>
    <col min="14335" max="14335" width="45.140625" style="127" customWidth="1"/>
    <col min="14336" max="14336" width="24.140625" style="127" customWidth="1"/>
    <col min="14337" max="14337" width="23.7109375" style="127" customWidth="1"/>
    <col min="14338" max="14338" width="15.5703125" style="127" customWidth="1"/>
    <col min="14339" max="14590" width="9.140625" style="127"/>
    <col min="14591" max="14591" width="45.140625" style="127" customWidth="1"/>
    <col min="14592" max="14592" width="24.140625" style="127" customWidth="1"/>
    <col min="14593" max="14593" width="23.7109375" style="127" customWidth="1"/>
    <col min="14594" max="14594" width="15.5703125" style="127" customWidth="1"/>
    <col min="14595" max="14846" width="9.140625" style="127"/>
    <col min="14847" max="14847" width="45.140625" style="127" customWidth="1"/>
    <col min="14848" max="14848" width="24.140625" style="127" customWidth="1"/>
    <col min="14849" max="14849" width="23.7109375" style="127" customWidth="1"/>
    <col min="14850" max="14850" width="15.5703125" style="127" customWidth="1"/>
    <col min="14851" max="15102" width="9.140625" style="127"/>
    <col min="15103" max="15103" width="45.140625" style="127" customWidth="1"/>
    <col min="15104" max="15104" width="24.140625" style="127" customWidth="1"/>
    <col min="15105" max="15105" width="23.7109375" style="127" customWidth="1"/>
    <col min="15106" max="15106" width="15.5703125" style="127" customWidth="1"/>
    <col min="15107" max="15358" width="9.140625" style="127"/>
    <col min="15359" max="15359" width="45.140625" style="127" customWidth="1"/>
    <col min="15360" max="15360" width="24.140625" style="127" customWidth="1"/>
    <col min="15361" max="15361" width="23.7109375" style="127" customWidth="1"/>
    <col min="15362" max="15362" width="15.5703125" style="127" customWidth="1"/>
    <col min="15363" max="15614" width="9.140625" style="127"/>
    <col min="15615" max="15615" width="45.140625" style="127" customWidth="1"/>
    <col min="15616" max="15616" width="24.140625" style="127" customWidth="1"/>
    <col min="15617" max="15617" width="23.7109375" style="127" customWidth="1"/>
    <col min="15618" max="15618" width="15.5703125" style="127" customWidth="1"/>
    <col min="15619" max="15870" width="9.140625" style="127"/>
    <col min="15871" max="15871" width="45.140625" style="127" customWidth="1"/>
    <col min="15872" max="15872" width="24.140625" style="127" customWidth="1"/>
    <col min="15873" max="15873" width="23.7109375" style="127" customWidth="1"/>
    <col min="15874" max="15874" width="15.5703125" style="127" customWidth="1"/>
    <col min="15875" max="16126" width="9.140625" style="127"/>
    <col min="16127" max="16127" width="45.140625" style="127" customWidth="1"/>
    <col min="16128" max="16128" width="24.140625" style="127" customWidth="1"/>
    <col min="16129" max="16129" width="23.7109375" style="127" customWidth="1"/>
    <col min="16130" max="16130" width="15.5703125" style="127" customWidth="1"/>
    <col min="16131" max="16384" width="9.140625" style="127"/>
  </cols>
  <sheetData>
    <row r="1" spans="1:8" x14ac:dyDescent="0.15">
      <c r="A1" s="570" t="s">
        <v>217</v>
      </c>
      <c r="B1" s="570"/>
      <c r="C1" s="570"/>
      <c r="D1" s="570"/>
      <c r="E1" s="570"/>
      <c r="F1" s="126"/>
    </row>
    <row r="2" spans="1:8" x14ac:dyDescent="0.15">
      <c r="B2" s="126"/>
      <c r="C2" s="126"/>
      <c r="D2" s="130"/>
      <c r="E2" s="130"/>
      <c r="F2" s="130"/>
    </row>
    <row r="3" spans="1:8" ht="21" customHeight="1" x14ac:dyDescent="0.15">
      <c r="A3" s="157" t="s">
        <v>86</v>
      </c>
    </row>
    <row r="4" spans="1:8" ht="18" customHeight="1" x14ac:dyDescent="0.15">
      <c r="A4" s="567" t="s">
        <v>61</v>
      </c>
      <c r="B4" s="568"/>
      <c r="C4" s="569"/>
      <c r="D4" s="164" t="s">
        <v>226</v>
      </c>
      <c r="E4" s="164" t="s">
        <v>62</v>
      </c>
      <c r="F4" s="133"/>
    </row>
    <row r="5" spans="1:8" ht="18" customHeight="1" x14ac:dyDescent="0.15">
      <c r="A5" s="236" t="s">
        <v>57</v>
      </c>
      <c r="B5" s="571" t="s">
        <v>63</v>
      </c>
      <c r="C5" s="572"/>
      <c r="D5" s="237">
        <v>5280000</v>
      </c>
      <c r="E5" s="165"/>
      <c r="F5" s="134"/>
    </row>
    <row r="6" spans="1:8" ht="17.25" customHeight="1" x14ac:dyDescent="0.15">
      <c r="A6" s="573" t="s">
        <v>78</v>
      </c>
      <c r="B6" s="574" t="s">
        <v>82</v>
      </c>
      <c r="C6" s="575"/>
      <c r="D6" s="166">
        <v>215445</v>
      </c>
      <c r="E6" s="167"/>
      <c r="F6" s="134"/>
    </row>
    <row r="7" spans="1:8" ht="18" customHeight="1" x14ac:dyDescent="0.15">
      <c r="A7" s="573"/>
      <c r="B7" s="576" t="s">
        <v>64</v>
      </c>
      <c r="C7" s="577"/>
      <c r="D7" s="168">
        <v>20000</v>
      </c>
      <c r="E7" s="167" t="s">
        <v>120</v>
      </c>
      <c r="F7" s="134"/>
    </row>
    <row r="8" spans="1:8" ht="18" customHeight="1" x14ac:dyDescent="0.15">
      <c r="A8" s="573" t="s">
        <v>79</v>
      </c>
      <c r="B8" s="576" t="s">
        <v>80</v>
      </c>
      <c r="C8" s="577"/>
      <c r="D8" s="168">
        <v>10000</v>
      </c>
      <c r="E8" s="167"/>
      <c r="F8" s="134"/>
    </row>
    <row r="9" spans="1:8" ht="18" customHeight="1" x14ac:dyDescent="0.15">
      <c r="A9" s="573"/>
      <c r="B9" s="578" t="s">
        <v>118</v>
      </c>
      <c r="C9" s="579"/>
      <c r="D9" s="166">
        <v>55110</v>
      </c>
      <c r="E9" s="167"/>
      <c r="F9" s="134"/>
    </row>
    <row r="10" spans="1:8" ht="18" customHeight="1" thickBot="1" x14ac:dyDescent="0.2">
      <c r="A10" s="573"/>
      <c r="B10" s="169"/>
      <c r="C10" s="170"/>
      <c r="D10" s="168"/>
      <c r="E10" s="167"/>
      <c r="F10" s="134"/>
    </row>
    <row r="11" spans="1:8" ht="18" customHeight="1" thickBot="1" x14ac:dyDescent="0.2">
      <c r="A11" s="573"/>
      <c r="B11" s="576"/>
      <c r="C11" s="577"/>
      <c r="D11" s="168"/>
      <c r="E11" s="167"/>
      <c r="F11" s="134"/>
      <c r="G11" s="137" t="s">
        <v>87</v>
      </c>
      <c r="H11" s="162" t="s">
        <v>224</v>
      </c>
    </row>
    <row r="12" spans="1:8" ht="18" customHeight="1" thickBot="1" x14ac:dyDescent="0.2">
      <c r="A12" s="567" t="s">
        <v>65</v>
      </c>
      <c r="B12" s="568"/>
      <c r="C12" s="569"/>
      <c r="D12" s="171">
        <f>SUM(D5:D11)</f>
        <v>5580555</v>
      </c>
      <c r="E12" s="164"/>
      <c r="F12" s="133"/>
      <c r="G12" s="139" t="str">
        <f>IF(D12=D35,"ＯＫ","不一致です")</f>
        <v>ＯＫ</v>
      </c>
      <c r="H12" s="163">
        <f>D12-D9-D6</f>
        <v>5310000</v>
      </c>
    </row>
    <row r="13" spans="1:8" ht="18" customHeight="1" x14ac:dyDescent="0.15">
      <c r="B13" s="140"/>
      <c r="C13" s="140"/>
      <c r="D13" s="172"/>
      <c r="E13" s="140"/>
      <c r="F13" s="140"/>
      <c r="H13" s="198"/>
    </row>
    <row r="14" spans="1:8" ht="21" customHeight="1" x14ac:dyDescent="0.15">
      <c r="A14" s="173" t="s">
        <v>138</v>
      </c>
      <c r="D14" s="173"/>
      <c r="E14" s="173"/>
      <c r="F14" s="141"/>
    </row>
    <row r="15" spans="1:8" ht="18" customHeight="1" x14ac:dyDescent="0.15">
      <c r="A15" s="567" t="s">
        <v>61</v>
      </c>
      <c r="B15" s="568"/>
      <c r="C15" s="569"/>
      <c r="D15" s="164" t="s">
        <v>226</v>
      </c>
      <c r="E15" s="164" t="s">
        <v>62</v>
      </c>
      <c r="F15" s="133"/>
    </row>
    <row r="16" spans="1:8" ht="18" customHeight="1" x14ac:dyDescent="0.15">
      <c r="A16" s="536" t="s">
        <v>58</v>
      </c>
      <c r="B16" s="174" t="s">
        <v>66</v>
      </c>
      <c r="C16" s="174"/>
      <c r="D16" s="175">
        <v>4000000</v>
      </c>
      <c r="E16" s="170"/>
      <c r="F16" s="134"/>
    </row>
    <row r="17" spans="1:6" ht="18" customHeight="1" x14ac:dyDescent="0.15">
      <c r="A17" s="536"/>
      <c r="B17" s="176" t="s">
        <v>67</v>
      </c>
      <c r="C17" s="176"/>
      <c r="D17" s="177">
        <v>1265555</v>
      </c>
      <c r="E17" s="178"/>
      <c r="F17" s="134"/>
    </row>
    <row r="18" spans="1:6" ht="18" customHeight="1" x14ac:dyDescent="0.15">
      <c r="A18" s="536"/>
      <c r="B18" s="536"/>
      <c r="C18" s="536"/>
      <c r="D18" s="177"/>
      <c r="E18" s="178"/>
      <c r="F18" s="134"/>
    </row>
    <row r="19" spans="1:6" ht="18" customHeight="1" x14ac:dyDescent="0.15">
      <c r="A19" s="536"/>
      <c r="B19" s="536"/>
      <c r="C19" s="536"/>
      <c r="D19" s="177"/>
      <c r="E19" s="178"/>
      <c r="F19" s="134"/>
    </row>
    <row r="20" spans="1:6" ht="18" customHeight="1" x14ac:dyDescent="0.15">
      <c r="A20" s="536"/>
      <c r="B20" s="537"/>
      <c r="C20" s="538"/>
      <c r="D20" s="179"/>
      <c r="E20" s="178"/>
      <c r="F20" s="134"/>
    </row>
    <row r="21" spans="1:6" ht="18" customHeight="1" x14ac:dyDescent="0.15">
      <c r="A21" s="547" t="s">
        <v>59</v>
      </c>
      <c r="B21" s="534" t="s">
        <v>68</v>
      </c>
      <c r="C21" s="535"/>
      <c r="D21" s="180">
        <v>200000</v>
      </c>
      <c r="E21" s="178"/>
      <c r="F21" s="134"/>
    </row>
    <row r="22" spans="1:6" ht="18" customHeight="1" x14ac:dyDescent="0.15">
      <c r="A22" s="536"/>
      <c r="B22" s="534" t="s">
        <v>69</v>
      </c>
      <c r="C22" s="535"/>
      <c r="D22" s="177">
        <v>5000</v>
      </c>
      <c r="E22" s="178"/>
      <c r="F22" s="134"/>
    </row>
    <row r="23" spans="1:6" ht="18" customHeight="1" x14ac:dyDescent="0.15">
      <c r="A23" s="536"/>
      <c r="B23" s="534" t="s">
        <v>70</v>
      </c>
      <c r="C23" s="535"/>
      <c r="D23" s="177">
        <v>15000</v>
      </c>
      <c r="E23" s="178"/>
      <c r="F23" s="134"/>
    </row>
    <row r="24" spans="1:6" ht="18" customHeight="1" x14ac:dyDescent="0.15">
      <c r="A24" s="536"/>
      <c r="B24" s="534" t="s">
        <v>71</v>
      </c>
      <c r="C24" s="535"/>
      <c r="D24" s="177">
        <v>3000</v>
      </c>
      <c r="E24" s="178"/>
      <c r="F24" s="134"/>
    </row>
    <row r="25" spans="1:6" ht="18" customHeight="1" x14ac:dyDescent="0.15">
      <c r="A25" s="536"/>
      <c r="B25" s="534" t="s">
        <v>72</v>
      </c>
      <c r="C25" s="535"/>
      <c r="D25" s="177">
        <v>80000</v>
      </c>
      <c r="E25" s="178"/>
      <c r="F25" s="134"/>
    </row>
    <row r="26" spans="1:6" ht="18" customHeight="1" x14ac:dyDescent="0.15">
      <c r="A26" s="536"/>
      <c r="B26" s="534" t="s">
        <v>73</v>
      </c>
      <c r="C26" s="535"/>
      <c r="D26" s="177">
        <v>2000</v>
      </c>
      <c r="E26" s="178"/>
      <c r="F26" s="134"/>
    </row>
    <row r="27" spans="1:6" ht="18" customHeight="1" x14ac:dyDescent="0.15">
      <c r="A27" s="536"/>
      <c r="B27" s="534" t="s">
        <v>74</v>
      </c>
      <c r="C27" s="535"/>
      <c r="D27" s="177">
        <v>10000</v>
      </c>
      <c r="E27" s="178"/>
      <c r="F27" s="134"/>
    </row>
    <row r="28" spans="1:6" ht="18" customHeight="1" x14ac:dyDescent="0.15">
      <c r="A28" s="536"/>
      <c r="B28" s="534" t="s">
        <v>75</v>
      </c>
      <c r="C28" s="535"/>
      <c r="D28" s="181"/>
      <c r="E28" s="178"/>
      <c r="F28" s="134"/>
    </row>
    <row r="29" spans="1:6" ht="18" customHeight="1" x14ac:dyDescent="0.15">
      <c r="A29" s="536"/>
      <c r="B29" s="534" t="s">
        <v>76</v>
      </c>
      <c r="C29" s="535"/>
      <c r="D29" s="181"/>
      <c r="E29" s="178"/>
      <c r="F29" s="134"/>
    </row>
    <row r="30" spans="1:6" ht="18" customHeight="1" x14ac:dyDescent="0.15">
      <c r="A30" s="536"/>
      <c r="B30" s="148"/>
      <c r="C30" s="149"/>
      <c r="D30" s="181"/>
      <c r="E30" s="178"/>
      <c r="F30" s="134"/>
    </row>
    <row r="31" spans="1:6" ht="18" customHeight="1" x14ac:dyDescent="0.15">
      <c r="A31" s="536"/>
      <c r="B31" s="148"/>
      <c r="C31" s="149"/>
      <c r="D31" s="181"/>
      <c r="E31" s="178"/>
      <c r="F31" s="134"/>
    </row>
    <row r="32" spans="1:6" ht="18" customHeight="1" x14ac:dyDescent="0.15">
      <c r="A32" s="536"/>
      <c r="B32" s="534"/>
      <c r="C32" s="535"/>
      <c r="D32" s="167"/>
      <c r="E32" s="178"/>
      <c r="F32" s="134"/>
    </row>
    <row r="33" spans="1:7" ht="18" customHeight="1" x14ac:dyDescent="0.15">
      <c r="A33" s="536"/>
      <c r="B33" s="534"/>
      <c r="C33" s="535"/>
      <c r="D33" s="167"/>
      <c r="E33" s="178"/>
      <c r="F33" s="134"/>
    </row>
    <row r="34" spans="1:7" ht="18" customHeight="1" x14ac:dyDescent="0.15">
      <c r="A34" s="548"/>
      <c r="B34" s="540"/>
      <c r="C34" s="541"/>
      <c r="D34" s="167"/>
      <c r="E34" s="182"/>
      <c r="F34" s="134"/>
    </row>
    <row r="35" spans="1:7" ht="18" customHeight="1" x14ac:dyDescent="0.15">
      <c r="A35" s="580" t="s">
        <v>81</v>
      </c>
      <c r="B35" s="581"/>
      <c r="C35" s="582"/>
      <c r="D35" s="183">
        <f>SUM(D16:D34)</f>
        <v>5580555</v>
      </c>
      <c r="E35" s="167"/>
      <c r="F35" s="134"/>
    </row>
    <row r="36" spans="1:7" ht="15" customHeight="1" x14ac:dyDescent="0.15">
      <c r="B36" s="157"/>
      <c r="C36" s="157"/>
    </row>
    <row r="37" spans="1:7" x14ac:dyDescent="0.15">
      <c r="B37" s="155" t="s">
        <v>77</v>
      </c>
      <c r="C37" s="157"/>
      <c r="D37" s="155"/>
      <c r="E37" s="155"/>
      <c r="F37" s="155"/>
      <c r="G37" s="155"/>
    </row>
    <row r="38" spans="1:7" ht="15" customHeight="1" x14ac:dyDescent="0.15">
      <c r="B38" s="184"/>
      <c r="C38" s="184"/>
      <c r="D38" s="157"/>
      <c r="E38" s="157"/>
      <c r="F38" s="157"/>
    </row>
    <row r="39" spans="1:7" ht="15" customHeight="1" x14ac:dyDescent="0.15">
      <c r="B39" s="185"/>
      <c r="C39" s="185" t="s">
        <v>83</v>
      </c>
      <c r="D39" s="155"/>
      <c r="E39" s="155"/>
      <c r="F39" s="155"/>
    </row>
    <row r="40" spans="1:7" ht="15" customHeight="1" x14ac:dyDescent="0.15">
      <c r="A40" s="184"/>
      <c r="B40" s="184"/>
      <c r="C40" s="184"/>
      <c r="D40" s="155"/>
      <c r="E40" s="155"/>
      <c r="F40" s="155"/>
    </row>
    <row r="41" spans="1:7" ht="24.75" customHeight="1" x14ac:dyDescent="0.15">
      <c r="B41" s="186"/>
      <c r="C41" s="187" t="s">
        <v>84</v>
      </c>
      <c r="D41" s="583" t="str">
        <f>'実績報告書 (記載例)'!H10</f>
        <v>社会福祉法人　〇〇〇〇</v>
      </c>
      <c r="E41" s="583"/>
      <c r="F41" s="161"/>
    </row>
    <row r="42" spans="1:7" ht="24.75" customHeight="1" x14ac:dyDescent="0.15">
      <c r="B42" s="186"/>
      <c r="C42" s="187" t="s">
        <v>85</v>
      </c>
      <c r="D42" s="584" t="str">
        <f>'実績報告書 (記載例)'!H12</f>
        <v>理事長　〇〇〇〇</v>
      </c>
      <c r="E42" s="584"/>
      <c r="F42" s="161"/>
    </row>
    <row r="43" spans="1:7" x14ac:dyDescent="0.15">
      <c r="B43" s="585"/>
      <c r="C43" s="585"/>
      <c r="D43" s="585"/>
      <c r="E43" s="585"/>
      <c r="F43" s="157"/>
    </row>
  </sheetData>
  <mergeCells count="33">
    <mergeCell ref="B34:C34"/>
    <mergeCell ref="A35:C35"/>
    <mergeCell ref="D41:E41"/>
    <mergeCell ref="D42:E42"/>
    <mergeCell ref="B43:E43"/>
    <mergeCell ref="B33:C33"/>
    <mergeCell ref="A16:A20"/>
    <mergeCell ref="B18:C18"/>
    <mergeCell ref="B19:C19"/>
    <mergeCell ref="B20:C20"/>
    <mergeCell ref="A21:A34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A15:C15"/>
    <mergeCell ref="A1:E1"/>
    <mergeCell ref="A4:C4"/>
    <mergeCell ref="B5:C5"/>
    <mergeCell ref="A6:A7"/>
    <mergeCell ref="B6:C6"/>
    <mergeCell ref="B7:C7"/>
    <mergeCell ref="A8:A11"/>
    <mergeCell ref="B8:C8"/>
    <mergeCell ref="B9:C9"/>
    <mergeCell ref="B11:C11"/>
    <mergeCell ref="A12:C12"/>
  </mergeCells>
  <phoneticPr fontId="3"/>
  <conditionalFormatting sqref="D41:E41">
    <cfRule type="expression" dxfId="74" priority="2">
      <formula>$D$41=0</formula>
    </cfRule>
  </conditionalFormatting>
  <conditionalFormatting sqref="D42:E42">
    <cfRule type="expression" dxfId="73" priority="1">
      <formula>$D$42=0</formula>
    </cfRule>
  </conditionalFormatting>
  <printOptions horizontalCentered="1"/>
  <pageMargins left="0.78740157480314965" right="0.78740157480314965" top="0.55118110236220474" bottom="0.55118110236220474" header="0.31496062992125984" footer="0.31496062992125984"/>
  <pageSetup paperSize="9" scale="97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手順</vt:lpstr>
      <vt:lpstr>実績報告書</vt:lpstr>
      <vt:lpstr>実績報告書 (記載例)</vt:lpstr>
      <vt:lpstr>精算書</vt:lpstr>
      <vt:lpstr>精算書 (記載例)</vt:lpstr>
      <vt:lpstr>利用者毎</vt:lpstr>
      <vt:lpstr>利用者毎(記載例)</vt:lpstr>
      <vt:lpstr>決算書</vt:lpstr>
      <vt:lpstr>決算書(記載例)</vt:lpstr>
      <vt:lpstr>実績報告書 (数式なし)</vt:lpstr>
      <vt:lpstr>精算書 (数式なし)</vt:lpstr>
      <vt:lpstr>利用者毎 (数式なし)</vt:lpstr>
      <vt:lpstr>決算書 (数式なし)</vt:lpstr>
      <vt:lpstr>区分</vt:lpstr>
      <vt:lpstr>区分 (2)</vt:lpstr>
      <vt:lpstr>決算書!Print_Area</vt:lpstr>
      <vt:lpstr>'決算書 (数式なし)'!Print_Area</vt:lpstr>
      <vt:lpstr>'決算書(記載例)'!Print_Area</vt:lpstr>
      <vt:lpstr>実績報告書!Print_Area</vt:lpstr>
      <vt:lpstr>'実績報告書 (記載例)'!Print_Area</vt:lpstr>
      <vt:lpstr>'実績報告書 (数式なし)'!Print_Area</vt:lpstr>
      <vt:lpstr>利用者毎!Print_Area</vt:lpstr>
      <vt:lpstr>'利用者毎 (数式なし)'!Print_Area</vt:lpstr>
      <vt:lpstr>'利用者毎(記載例)'!Print_Area</vt:lpstr>
      <vt:lpstr>'精算書 (記載例)'!精算書10人まで</vt:lpstr>
      <vt:lpstr>精算書10人まで</vt:lpstr>
      <vt:lpstr>'精算書 (記載例)'!精算書11人以上</vt:lpstr>
      <vt:lpstr>精算書11人以上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2026-03-11T06:01:15Z</cp:lastPrinted>
  <dcterms:created xsi:type="dcterms:W3CDTF">2025-06-16T08:11:24Z</dcterms:created>
  <dcterms:modified xsi:type="dcterms:W3CDTF">2026-03-26T02:15:32Z</dcterms:modified>
</cp:coreProperties>
</file>